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aitlin.Champaco\Downloads\"/>
    </mc:Choice>
  </mc:AlternateContent>
  <xr:revisionPtr revIDLastSave="0" documentId="13_ncr:1_{32F54F86-3FB6-4747-91C9-0AB35FDC45E8}" xr6:coauthVersionLast="36" xr6:coauthVersionMax="47" xr10:uidLastSave="{00000000-0000-0000-0000-000000000000}"/>
  <bookViews>
    <workbookView xWindow="0" yWindow="0" windowWidth="28740" windowHeight="11445" tabRatio="934" xr2:uid="{00000000-000D-0000-FFFF-FFFF00000000}"/>
  </bookViews>
  <sheets>
    <sheet name="BOSSA" sheetId="59" r:id="rId1"/>
    <sheet name="CPS" sheetId="58" r:id="rId2"/>
    <sheet name="TITLE XX" sheetId="60" r:id="rId3"/>
    <sheet name="CCDF ADMIN 23" sheetId="63" r:id="rId4"/>
    <sheet name="CCDF ADMIN 24" sheetId="64" r:id="rId5"/>
    <sheet name="CCDF ADMIN 25" sheetId="72" r:id="rId6"/>
    <sheet name="CCDF TARGET 23" sheetId="66" r:id="rId7"/>
    <sheet name="CCDF TARGET 24" sheetId="67" r:id="rId8"/>
    <sheet name="CCDF TARGET 25" sheetId="68" r:id="rId9"/>
    <sheet name="CCDF CERT 24" sheetId="70" r:id="rId10"/>
    <sheet name="CCDF CERT 25" sheetId="71" r:id="rId11"/>
    <sheet name="PDG" sheetId="51" r:id="rId12"/>
  </sheets>
  <externalReferences>
    <externalReference r:id="rId13"/>
  </externalReferences>
  <definedNames>
    <definedName name="_xlnm.Print_Area" localSheetId="0">BOSSA!$A$1:$T$46,BOSSA!$A$89:$T$134</definedName>
    <definedName name="_xlnm.Print_Area" localSheetId="3">'CCDF ADMIN 23'!$A$1:$T$47</definedName>
    <definedName name="_xlnm.Print_Area" localSheetId="4">'CCDF ADMIN 24'!$A$1:$T$47</definedName>
    <definedName name="_xlnm.Print_Area" localSheetId="5">'CCDF ADMIN 25'!$A$1:$T$47</definedName>
    <definedName name="_xlnm.Print_Area" localSheetId="9">'CCDF CERT 24'!$A$1:$T$47</definedName>
    <definedName name="_xlnm.Print_Area" localSheetId="10">'CCDF CERT 25'!$A$1:$T$47</definedName>
    <definedName name="_xlnm.Print_Area" localSheetId="6">'CCDF TARGET 23'!$A$1:$T$47</definedName>
    <definedName name="_xlnm.Print_Area" localSheetId="7">'CCDF TARGET 24'!$A$1:$T$47</definedName>
    <definedName name="_xlnm.Print_Area" localSheetId="8">'CCDF TARGET 25'!$A$1:$T$47</definedName>
    <definedName name="_xlnm.Print_Area" localSheetId="1">CPS!$A$1:$T$46</definedName>
    <definedName name="_xlnm.Print_Area" localSheetId="11">PDG!$A$1:$T$47</definedName>
    <definedName name="_xlnm.Print_Area" localSheetId="2">'TITLE XX'!$A$1:$T$46,'TITLE XX'!$A$89:$T$134</definedName>
    <definedName name="Print_Area_MI">#REF!</definedName>
    <definedName name="Print_Titles_MI">#REF!</definedName>
    <definedName name="Run_Date" localSheetId="3">'[1]FY05 Requisitions'!#REF!</definedName>
    <definedName name="Run_Date" localSheetId="4">'[1]FY05 Requisitions'!#REF!</definedName>
    <definedName name="Run_Date" localSheetId="5">'[1]FY05 Requisitions'!#REF!</definedName>
    <definedName name="Run_Date" localSheetId="9">'[1]FY05 Requisitions'!#REF!</definedName>
    <definedName name="Run_Date" localSheetId="10">'[1]FY05 Requisitions'!#REF!</definedName>
    <definedName name="Run_Date" localSheetId="6">'[1]FY05 Requisitions'!#REF!</definedName>
    <definedName name="Run_Date" localSheetId="7">'[1]FY05 Requisitions'!#REF!</definedName>
    <definedName name="Run_Date" localSheetId="8">'[1]FY05 Requisitions'!#REF!</definedName>
    <definedName name="Run_Date">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59" l="1"/>
  <c r="K25" i="71" l="1"/>
  <c r="K24" i="71"/>
  <c r="O21" i="71"/>
  <c r="L21" i="71"/>
  <c r="S21" i="71" s="1"/>
  <c r="T21" i="71" s="1"/>
  <c r="S20" i="71"/>
  <c r="T20" i="71" s="1"/>
  <c r="O20" i="71"/>
  <c r="L20" i="71"/>
  <c r="O19" i="71"/>
  <c r="L19" i="71"/>
  <c r="S19" i="71" s="1"/>
  <c r="T19" i="71" s="1"/>
  <c r="S18" i="71"/>
  <c r="T18" i="71" s="1"/>
  <c r="O18" i="71"/>
  <c r="L18" i="71"/>
  <c r="K18" i="71"/>
  <c r="O17" i="71"/>
  <c r="L17" i="71"/>
  <c r="S17" i="71" s="1"/>
  <c r="T17" i="71" s="1"/>
  <c r="K39" i="68"/>
  <c r="O38" i="68"/>
  <c r="L38" i="68"/>
  <c r="S38" i="68" s="1"/>
  <c r="T38" i="68" s="1"/>
  <c r="K38" i="68"/>
  <c r="K37" i="68"/>
  <c r="K36" i="68"/>
  <c r="L36" i="68" s="1"/>
  <c r="K35" i="68"/>
  <c r="K34" i="68"/>
  <c r="K33" i="68"/>
  <c r="O33" i="68" s="1"/>
  <c r="O32" i="68"/>
  <c r="K32" i="68"/>
  <c r="L32" i="68" s="1"/>
  <c r="S32" i="68" s="1"/>
  <c r="T32" i="68" s="1"/>
  <c r="L31" i="68"/>
  <c r="K31" i="68"/>
  <c r="O31" i="68" s="1"/>
  <c r="O30" i="68"/>
  <c r="K30" i="68"/>
  <c r="L30" i="68" s="1"/>
  <c r="S30" i="68" s="1"/>
  <c r="T30" i="68" s="1"/>
  <c r="O29" i="68"/>
  <c r="L29" i="68"/>
  <c r="S29" i="68" s="1"/>
  <c r="T29" i="68" s="1"/>
  <c r="K29" i="68"/>
  <c r="K28" i="68"/>
  <c r="O27" i="68"/>
  <c r="S27" i="68" s="1"/>
  <c r="T27" i="68" s="1"/>
  <c r="L27" i="68"/>
  <c r="K27" i="68"/>
  <c r="K26" i="68"/>
  <c r="L26" i="68" s="1"/>
  <c r="O25" i="68"/>
  <c r="K25" i="68"/>
  <c r="O24" i="68"/>
  <c r="L24" i="68"/>
  <c r="S24" i="68" s="1"/>
  <c r="T24" i="68" s="1"/>
  <c r="K24" i="68"/>
  <c r="K23" i="68"/>
  <c r="O22" i="68"/>
  <c r="L22" i="68"/>
  <c r="S22" i="68" s="1"/>
  <c r="T22" i="68" s="1"/>
  <c r="K22" i="68"/>
  <c r="K21" i="68"/>
  <c r="K20" i="68"/>
  <c r="O20" i="68" s="1"/>
  <c r="K19" i="68"/>
  <c r="K18" i="68"/>
  <c r="K17" i="68"/>
  <c r="O17" i="68" s="1"/>
  <c r="K24" i="67"/>
  <c r="K23" i="67"/>
  <c r="O23" i="67" s="1"/>
  <c r="K22" i="67"/>
  <c r="K21" i="67"/>
  <c r="O21" i="67" s="1"/>
  <c r="K20" i="67"/>
  <c r="O20" i="67" s="1"/>
  <c r="K19" i="67"/>
  <c r="O18" i="67"/>
  <c r="K18" i="67"/>
  <c r="L18" i="67" s="1"/>
  <c r="S18" i="67" s="1"/>
  <c r="T18" i="67" s="1"/>
  <c r="O17" i="67"/>
  <c r="K17" i="67"/>
  <c r="L17" i="67" s="1"/>
  <c r="S17" i="67" s="1"/>
  <c r="T17" i="67" s="1"/>
  <c r="K32" i="72"/>
  <c r="K31" i="72"/>
  <c r="K30" i="72"/>
  <c r="L30" i="72" s="1"/>
  <c r="K29" i="72"/>
  <c r="O29" i="72" s="1"/>
  <c r="K28" i="72"/>
  <c r="K27" i="72"/>
  <c r="O27" i="72" s="1"/>
  <c r="O26" i="72"/>
  <c r="K26" i="72"/>
  <c r="L26" i="72" s="1"/>
  <c r="S26" i="72" s="1"/>
  <c r="T26" i="72" s="1"/>
  <c r="O25" i="72"/>
  <c r="K25" i="72"/>
  <c r="K24" i="72"/>
  <c r="O23" i="72"/>
  <c r="L23" i="72"/>
  <c r="S23" i="72" s="1"/>
  <c r="T23" i="72" s="1"/>
  <c r="K23" i="72"/>
  <c r="O22" i="72"/>
  <c r="L22" i="72"/>
  <c r="S22" i="72" s="1"/>
  <c r="K22" i="72"/>
  <c r="K21" i="72"/>
  <c r="K20" i="72"/>
  <c r="L20" i="72" s="1"/>
  <c r="K19" i="72"/>
  <c r="L19" i="72" s="1"/>
  <c r="K18" i="72"/>
  <c r="O18" i="72" s="1"/>
  <c r="K17" i="72"/>
  <c r="O17" i="72" s="1"/>
  <c r="O20" i="64"/>
  <c r="K20" i="64"/>
  <c r="K19" i="64"/>
  <c r="K18" i="64"/>
  <c r="L18" i="64" s="1"/>
  <c r="S18" i="64" s="1"/>
  <c r="O17" i="64"/>
  <c r="K17" i="64"/>
  <c r="L17" i="64" s="1"/>
  <c r="S17" i="64" s="1"/>
  <c r="T17" i="64" s="1"/>
  <c r="O20" i="63"/>
  <c r="K20" i="63"/>
  <c r="L19" i="63"/>
  <c r="S19" i="63" s="1"/>
  <c r="T19" i="63" s="1"/>
  <c r="K19" i="63"/>
  <c r="L18" i="63"/>
  <c r="K18" i="63"/>
  <c r="K17" i="63"/>
  <c r="O17" i="63" s="1"/>
  <c r="F42" i="63"/>
  <c r="L24" i="71" l="1"/>
  <c r="O24" i="71"/>
  <c r="L25" i="71"/>
  <c r="O25" i="71"/>
  <c r="S31" i="68"/>
  <c r="T31" i="68" s="1"/>
  <c r="L37" i="68"/>
  <c r="L18" i="68"/>
  <c r="O21" i="68"/>
  <c r="L34" i="68"/>
  <c r="O37" i="68"/>
  <c r="L21" i="68"/>
  <c r="S21" i="68" s="1"/>
  <c r="T21" i="68" s="1"/>
  <c r="O18" i="68"/>
  <c r="O34" i="68"/>
  <c r="L28" i="68"/>
  <c r="L25" i="68"/>
  <c r="S25" i="68" s="1"/>
  <c r="T25" i="68" s="1"/>
  <c r="O28" i="68"/>
  <c r="L19" i="68"/>
  <c r="L35" i="68"/>
  <c r="O19" i="68"/>
  <c r="O35" i="68"/>
  <c r="L23" i="68"/>
  <c r="O26" i="68"/>
  <c r="S26" i="68" s="1"/>
  <c r="T26" i="68" s="1"/>
  <c r="L39" i="68"/>
  <c r="L20" i="68"/>
  <c r="S20" i="68" s="1"/>
  <c r="T20" i="68" s="1"/>
  <c r="O36" i="68"/>
  <c r="S36" i="68" s="1"/>
  <c r="T36" i="68" s="1"/>
  <c r="O23" i="68"/>
  <c r="O39" i="68"/>
  <c r="L17" i="68"/>
  <c r="S17" i="68" s="1"/>
  <c r="T17" i="68" s="1"/>
  <c r="L33" i="68"/>
  <c r="S33" i="68" s="1"/>
  <c r="T33" i="68" s="1"/>
  <c r="L19" i="67"/>
  <c r="O22" i="67"/>
  <c r="O19" i="67"/>
  <c r="L23" i="67"/>
  <c r="S23" i="67" s="1"/>
  <c r="T23" i="67" s="1"/>
  <c r="L22" i="67"/>
  <c r="S22" i="67" s="1"/>
  <c r="T22" i="67" s="1"/>
  <c r="L20" i="67"/>
  <c r="S20" i="67" s="1"/>
  <c r="T20" i="67" s="1"/>
  <c r="L24" i="67"/>
  <c r="L21" i="67"/>
  <c r="S21" i="67" s="1"/>
  <c r="T21" i="67" s="1"/>
  <c r="O24" i="67"/>
  <c r="S30" i="72"/>
  <c r="T30" i="72" s="1"/>
  <c r="T25" i="72"/>
  <c r="T22" i="72"/>
  <c r="L27" i="72"/>
  <c r="S27" i="72" s="1"/>
  <c r="O30" i="72"/>
  <c r="L24" i="72"/>
  <c r="O24" i="72"/>
  <c r="L21" i="72"/>
  <c r="S21" i="72" s="1"/>
  <c r="T21" i="72" s="1"/>
  <c r="T27" i="72"/>
  <c r="L18" i="72"/>
  <c r="S18" i="72" s="1"/>
  <c r="T18" i="72" s="1"/>
  <c r="L31" i="72"/>
  <c r="S31" i="72" s="1"/>
  <c r="T31" i="72" s="1"/>
  <c r="L28" i="72"/>
  <c r="S28" i="72" s="1"/>
  <c r="T28" i="72" s="1"/>
  <c r="L25" i="72"/>
  <c r="S25" i="72" s="1"/>
  <c r="O28" i="72"/>
  <c r="O20" i="72"/>
  <c r="S20" i="72" s="1"/>
  <c r="T20" i="72" s="1"/>
  <c r="L32" i="72"/>
  <c r="S32" i="72" s="1"/>
  <c r="T32" i="72" s="1"/>
  <c r="O32" i="72"/>
  <c r="O19" i="72"/>
  <c r="S19" i="72" s="1"/>
  <c r="T19" i="72" s="1"/>
  <c r="L29" i="72"/>
  <c r="S29" i="72" s="1"/>
  <c r="T29" i="72" s="1"/>
  <c r="L17" i="72"/>
  <c r="S17" i="72" s="1"/>
  <c r="T17" i="72" s="1"/>
  <c r="L19" i="64"/>
  <c r="S19" i="64" s="1"/>
  <c r="T19" i="64" s="1"/>
  <c r="T18" i="64"/>
  <c r="L20" i="64"/>
  <c r="S20" i="64" s="1"/>
  <c r="T20" i="64" s="1"/>
  <c r="S18" i="63"/>
  <c r="T18" i="63" s="1"/>
  <c r="O18" i="63"/>
  <c r="L17" i="63"/>
  <c r="S17" i="63" s="1"/>
  <c r="T17" i="63" s="1"/>
  <c r="L20" i="63"/>
  <c r="S20" i="63" s="1"/>
  <c r="T20" i="63" s="1"/>
  <c r="S25" i="71" l="1"/>
  <c r="T25" i="71" s="1"/>
  <c r="S24" i="71"/>
  <c r="T24" i="71" s="1"/>
  <c r="S18" i="68"/>
  <c r="T18" i="68" s="1"/>
  <c r="S39" i="68"/>
  <c r="T39" i="68" s="1"/>
  <c r="S37" i="68"/>
  <c r="T37" i="68" s="1"/>
  <c r="S23" i="68"/>
  <c r="T23" i="68" s="1"/>
  <c r="S35" i="68"/>
  <c r="T35" i="68" s="1"/>
  <c r="S19" i="68"/>
  <c r="T19" i="68" s="1"/>
  <c r="S28" i="68"/>
  <c r="T28" i="68" s="1"/>
  <c r="S34" i="68"/>
  <c r="T34" i="68" s="1"/>
  <c r="S24" i="67"/>
  <c r="T24" i="67" s="1"/>
  <c r="S19" i="67"/>
  <c r="T19" i="67" s="1"/>
  <c r="S24" i="72"/>
  <c r="T24" i="72" s="1"/>
  <c r="H37" i="60" l="1"/>
  <c r="K37" i="60" s="1"/>
  <c r="H36" i="60"/>
  <c r="K36" i="60" s="1"/>
  <c r="H35" i="60"/>
  <c r="K35" i="60" s="1"/>
  <c r="H34" i="60"/>
  <c r="K34" i="60" s="1"/>
  <c r="H23" i="60"/>
  <c r="K23" i="60" s="1"/>
  <c r="H22" i="60"/>
  <c r="K22" i="60" s="1"/>
  <c r="H21" i="60"/>
  <c r="K21" i="60" s="1"/>
  <c r="A17" i="60"/>
  <c r="A18" i="60" s="1"/>
  <c r="A19" i="60" s="1"/>
  <c r="A20" i="60" s="1"/>
  <c r="A21" i="60" s="1"/>
  <c r="A22" i="60" s="1"/>
  <c r="A23" i="60" s="1"/>
  <c r="A24" i="60" s="1"/>
  <c r="A25" i="60" s="1"/>
  <c r="A26" i="60" s="1"/>
  <c r="A27" i="60" s="1"/>
  <c r="A28" i="60" s="1"/>
  <c r="A29" i="60" s="1"/>
  <c r="A30" i="60" s="1"/>
  <c r="A31" i="60" s="1"/>
  <c r="A32" i="60" s="1"/>
  <c r="A33" i="60" s="1"/>
  <c r="A34" i="60" s="1"/>
  <c r="A35" i="60" s="1"/>
  <c r="A36" i="60" s="1"/>
  <c r="A37" i="60" s="1"/>
  <c r="A38" i="60" s="1"/>
  <c r="A39" i="60" s="1"/>
  <c r="A40" i="60" s="1"/>
  <c r="O21" i="60" l="1"/>
  <c r="L21" i="60"/>
  <c r="S21" i="60" s="1"/>
  <c r="T21" i="60" s="1"/>
  <c r="O22" i="60"/>
  <c r="L22" i="60"/>
  <c r="O23" i="60"/>
  <c r="L23" i="60"/>
  <c r="S23" i="60" s="1"/>
  <c r="T23" i="60" s="1"/>
  <c r="O34" i="60"/>
  <c r="L34" i="60"/>
  <c r="S34" i="60" s="1"/>
  <c r="T34" i="60" s="1"/>
  <c r="L35" i="60"/>
  <c r="O35" i="60"/>
  <c r="L36" i="60"/>
  <c r="O36" i="60"/>
  <c r="O37" i="60"/>
  <c r="L37" i="60"/>
  <c r="S37" i="60" s="1"/>
  <c r="T37" i="60" s="1"/>
  <c r="S35" i="60" l="1"/>
  <c r="T35" i="60" s="1"/>
  <c r="S22" i="60"/>
  <c r="T22" i="60" s="1"/>
  <c r="S36" i="60"/>
  <c r="T36" i="60" s="1"/>
  <c r="L19" i="70" l="1"/>
  <c r="K19" i="70"/>
  <c r="O19" i="70" s="1"/>
  <c r="K18" i="70"/>
  <c r="K17" i="70"/>
  <c r="O17" i="70" s="1"/>
  <c r="K40" i="68"/>
  <c r="O40" i="68" s="1"/>
  <c r="K81" i="72"/>
  <c r="J81" i="72"/>
  <c r="I81" i="72"/>
  <c r="H81" i="72"/>
  <c r="G81" i="72"/>
  <c r="F81" i="72"/>
  <c r="E81" i="72"/>
  <c r="L65" i="72"/>
  <c r="D65" i="72"/>
  <c r="C65" i="72"/>
  <c r="B65" i="72"/>
  <c r="L64" i="72"/>
  <c r="D64" i="72"/>
  <c r="C64" i="72"/>
  <c r="B64" i="72"/>
  <c r="L63" i="72"/>
  <c r="D63" i="72"/>
  <c r="C63" i="72"/>
  <c r="B63" i="72"/>
  <c r="L62" i="72"/>
  <c r="D62" i="72"/>
  <c r="C62" i="72"/>
  <c r="B62" i="72"/>
  <c r="L61" i="72"/>
  <c r="D61" i="72"/>
  <c r="C61" i="72"/>
  <c r="B61" i="72"/>
  <c r="L60" i="72"/>
  <c r="D60" i="72"/>
  <c r="C60" i="72"/>
  <c r="B60" i="72"/>
  <c r="L59" i="72"/>
  <c r="D59" i="72"/>
  <c r="C59" i="72"/>
  <c r="B59" i="72"/>
  <c r="L58" i="72"/>
  <c r="D58" i="72"/>
  <c r="C58" i="72"/>
  <c r="B58" i="72"/>
  <c r="L57" i="72"/>
  <c r="D57" i="72"/>
  <c r="C57" i="72"/>
  <c r="B57" i="72"/>
  <c r="A57" i="72"/>
  <c r="A58" i="72" s="1"/>
  <c r="A59" i="72" s="1"/>
  <c r="A60" i="72" s="1"/>
  <c r="A61" i="72" s="1"/>
  <c r="A62" i="72" s="1"/>
  <c r="A63" i="72" s="1"/>
  <c r="A64" i="72" s="1"/>
  <c r="A65" i="72" s="1"/>
  <c r="A66" i="72" s="1"/>
  <c r="A67" i="72" s="1"/>
  <c r="A68" i="72" s="1"/>
  <c r="A69" i="72" s="1"/>
  <c r="A70" i="72" s="1"/>
  <c r="A71" i="72" s="1"/>
  <c r="A72" i="72" s="1"/>
  <c r="A73" i="72" s="1"/>
  <c r="L56" i="72"/>
  <c r="L81" i="72" s="1"/>
  <c r="D56" i="72"/>
  <c r="C56" i="72"/>
  <c r="B56" i="72"/>
  <c r="R42" i="72"/>
  <c r="Q42" i="72"/>
  <c r="P42" i="72"/>
  <c r="N42" i="72"/>
  <c r="M42" i="72"/>
  <c r="J42" i="72"/>
  <c r="H42" i="72"/>
  <c r="G42" i="72"/>
  <c r="F42" i="72"/>
  <c r="S19" i="70" l="1"/>
  <c r="T19" i="70" s="1"/>
  <c r="K42" i="72"/>
  <c r="L17" i="70"/>
  <c r="S17" i="70" s="1"/>
  <c r="T17" i="70" s="1"/>
  <c r="L18" i="70"/>
  <c r="O18" i="70"/>
  <c r="T40" i="68"/>
  <c r="L40" i="68"/>
  <c r="S40" i="68" s="1"/>
  <c r="S18" i="70" l="1"/>
  <c r="T18" i="70" s="1"/>
  <c r="O42" i="72"/>
  <c r="L42" i="72"/>
  <c r="S42" i="72" l="1"/>
  <c r="T42" i="72"/>
  <c r="H126" i="60" l="1"/>
  <c r="K126" i="60" s="1"/>
  <c r="H125" i="60"/>
  <c r="K125" i="60" s="1"/>
  <c r="H124" i="60"/>
  <c r="K124" i="60" s="1"/>
  <c r="H123" i="60"/>
  <c r="K123" i="60" s="1"/>
  <c r="H122" i="60"/>
  <c r="K122" i="60" s="1"/>
  <c r="K121" i="60"/>
  <c r="O121" i="60" s="1"/>
  <c r="K120" i="60"/>
  <c r="O120" i="60" s="1"/>
  <c r="H109" i="60"/>
  <c r="K109" i="60" s="1"/>
  <c r="A104" i="60"/>
  <c r="A105" i="60" s="1"/>
  <c r="A106" i="60" s="1"/>
  <c r="A107" i="60" s="1"/>
  <c r="A108" i="60" s="1"/>
  <c r="A109" i="60" s="1"/>
  <c r="A110" i="60" s="1"/>
  <c r="A111" i="60" s="1"/>
  <c r="A112" i="60" s="1"/>
  <c r="A113" i="60" s="1"/>
  <c r="A114" i="60" s="1"/>
  <c r="A115" i="60" s="1"/>
  <c r="A116" i="60" s="1"/>
  <c r="A117" i="60" s="1"/>
  <c r="A118" i="60" s="1"/>
  <c r="A119" i="60" s="1"/>
  <c r="A120" i="60" s="1"/>
  <c r="A121" i="60" s="1"/>
  <c r="A122" i="60" s="1"/>
  <c r="A123" i="60" s="1"/>
  <c r="A124" i="60" s="1"/>
  <c r="A125" i="60" s="1"/>
  <c r="A126" i="60" s="1"/>
  <c r="A127" i="60" s="1"/>
  <c r="H114" i="59"/>
  <c r="K114" i="59" s="1"/>
  <c r="H113" i="59"/>
  <c r="K113" i="59" s="1"/>
  <c r="H112" i="59"/>
  <c r="K112" i="59" s="1"/>
  <c r="H111" i="59"/>
  <c r="K111" i="59" s="1"/>
  <c r="L125" i="60" l="1"/>
  <c r="O125" i="60"/>
  <c r="L109" i="60"/>
  <c r="O109" i="60"/>
  <c r="L122" i="60"/>
  <c r="O122" i="60"/>
  <c r="O126" i="60"/>
  <c r="L126" i="60"/>
  <c r="S126" i="60" s="1"/>
  <c r="T126" i="60" s="1"/>
  <c r="O123" i="60"/>
  <c r="L123" i="60"/>
  <c r="S123" i="60" s="1"/>
  <c r="T123" i="60" s="1"/>
  <c r="O124" i="60"/>
  <c r="L124" i="60"/>
  <c r="S124" i="60" s="1"/>
  <c r="T124" i="60"/>
  <c r="L120" i="60"/>
  <c r="S120" i="60" s="1"/>
  <c r="T120" i="60"/>
  <c r="L121" i="60"/>
  <c r="S121" i="60" s="1"/>
  <c r="T121" i="60" s="1"/>
  <c r="O111" i="59"/>
  <c r="L111" i="59"/>
  <c r="S111" i="59" s="1"/>
  <c r="T111" i="59" s="1"/>
  <c r="O112" i="59"/>
  <c r="L112" i="59"/>
  <c r="S112" i="59" s="1"/>
  <c r="T112" i="59" s="1"/>
  <c r="O113" i="59"/>
  <c r="L113" i="59"/>
  <c r="S113" i="59" s="1"/>
  <c r="T113" i="59" s="1"/>
  <c r="O114" i="59"/>
  <c r="L114" i="59"/>
  <c r="S114" i="59" s="1"/>
  <c r="T114" i="59" s="1"/>
  <c r="S125" i="60" l="1"/>
  <c r="T125" i="60" s="1"/>
  <c r="S122" i="60"/>
  <c r="T122" i="60" s="1"/>
  <c r="S109" i="60"/>
  <c r="T109" i="60" s="1"/>
  <c r="G128" i="59" l="1"/>
  <c r="J41" i="59"/>
  <c r="G41" i="59"/>
  <c r="G129" i="59" s="1"/>
  <c r="L166" i="60"/>
  <c r="L165" i="60"/>
  <c r="L164" i="60"/>
  <c r="F128" i="60"/>
  <c r="F42" i="66"/>
  <c r="K42" i="71"/>
  <c r="K81" i="71"/>
  <c r="J81" i="71"/>
  <c r="I81" i="71"/>
  <c r="H81" i="71"/>
  <c r="G81" i="71"/>
  <c r="F81" i="71"/>
  <c r="E81" i="71"/>
  <c r="L59" i="71"/>
  <c r="D59" i="71"/>
  <c r="C59" i="71"/>
  <c r="B59" i="71"/>
  <c r="L58" i="71"/>
  <c r="D58" i="71"/>
  <c r="C58" i="71"/>
  <c r="B58" i="71"/>
  <c r="L57" i="71"/>
  <c r="D57" i="71"/>
  <c r="C57" i="71"/>
  <c r="B57" i="71"/>
  <c r="A57" i="71"/>
  <c r="A58" i="71" s="1"/>
  <c r="A59" i="71" s="1"/>
  <c r="A60" i="71" s="1"/>
  <c r="A61" i="71" s="1"/>
  <c r="A62" i="71" s="1"/>
  <c r="A63" i="71" s="1"/>
  <c r="A64" i="71" s="1"/>
  <c r="A65" i="71" s="1"/>
  <c r="A66" i="71" s="1"/>
  <c r="A67" i="71" s="1"/>
  <c r="A68" i="71" s="1"/>
  <c r="A69" i="71" s="1"/>
  <c r="A70" i="71" s="1"/>
  <c r="A71" i="71" s="1"/>
  <c r="A72" i="71" s="1"/>
  <c r="A73" i="71" s="1"/>
  <c r="L56" i="71"/>
  <c r="L81" i="71" s="1"/>
  <c r="D56" i="71"/>
  <c r="C56" i="71"/>
  <c r="B56" i="71"/>
  <c r="R42" i="71"/>
  <c r="Q42" i="71"/>
  <c r="P42" i="71"/>
  <c r="N42" i="71"/>
  <c r="M42" i="71"/>
  <c r="J42" i="71"/>
  <c r="H42" i="71"/>
  <c r="G42" i="71"/>
  <c r="F42" i="71"/>
  <c r="K81" i="70"/>
  <c r="J81" i="70"/>
  <c r="I81" i="70"/>
  <c r="H81" i="70"/>
  <c r="G81" i="70"/>
  <c r="F81" i="70"/>
  <c r="E81" i="70"/>
  <c r="A59" i="70"/>
  <c r="A60" i="70" s="1"/>
  <c r="A61" i="70" s="1"/>
  <c r="A62" i="70" s="1"/>
  <c r="A63" i="70" s="1"/>
  <c r="A64" i="70" s="1"/>
  <c r="A65" i="70" s="1"/>
  <c r="A66" i="70" s="1"/>
  <c r="A67" i="70" s="1"/>
  <c r="A68" i="70" s="1"/>
  <c r="A69" i="70" s="1"/>
  <c r="A70" i="70" s="1"/>
  <c r="A71" i="70" s="1"/>
  <c r="A72" i="70" s="1"/>
  <c r="A73" i="70" s="1"/>
  <c r="L58" i="70"/>
  <c r="D58" i="70"/>
  <c r="C58" i="70"/>
  <c r="B58" i="70"/>
  <c r="A58" i="70"/>
  <c r="L57" i="70"/>
  <c r="D57" i="70"/>
  <c r="C57" i="70"/>
  <c r="B57" i="70"/>
  <c r="A57" i="70"/>
  <c r="L56" i="70"/>
  <c r="L81" i="70" s="1"/>
  <c r="D56" i="70"/>
  <c r="C56" i="70"/>
  <c r="B56" i="70"/>
  <c r="R42" i="70"/>
  <c r="Q42" i="70"/>
  <c r="P42" i="70"/>
  <c r="N42" i="70"/>
  <c r="M42" i="70"/>
  <c r="J42" i="70"/>
  <c r="H42" i="70"/>
  <c r="G42" i="70"/>
  <c r="F42" i="70"/>
  <c r="K81" i="68"/>
  <c r="J81" i="68"/>
  <c r="I81" i="68"/>
  <c r="H81" i="68"/>
  <c r="G81" i="68"/>
  <c r="F81" i="68"/>
  <c r="E81" i="68"/>
  <c r="L71" i="68"/>
  <c r="D71" i="68"/>
  <c r="C71" i="68"/>
  <c r="B71" i="68"/>
  <c r="L70" i="68"/>
  <c r="D70" i="68"/>
  <c r="C70" i="68"/>
  <c r="B70" i="68"/>
  <c r="L69" i="68"/>
  <c r="D69" i="68"/>
  <c r="C69" i="68"/>
  <c r="B69" i="68"/>
  <c r="L68" i="68"/>
  <c r="D68" i="68"/>
  <c r="C68" i="68"/>
  <c r="B68" i="68"/>
  <c r="L67" i="68"/>
  <c r="D67" i="68"/>
  <c r="C67" i="68"/>
  <c r="B67" i="68"/>
  <c r="L66" i="68"/>
  <c r="D66" i="68"/>
  <c r="C66" i="68"/>
  <c r="B66" i="68"/>
  <c r="L65" i="68"/>
  <c r="D65" i="68"/>
  <c r="C65" i="68"/>
  <c r="B65" i="68"/>
  <c r="L64" i="68"/>
  <c r="D64" i="68"/>
  <c r="C64" i="68"/>
  <c r="B64" i="68"/>
  <c r="L63" i="68"/>
  <c r="D63" i="68"/>
  <c r="C63" i="68"/>
  <c r="B63" i="68"/>
  <c r="L62" i="68"/>
  <c r="D62" i="68"/>
  <c r="C62" i="68"/>
  <c r="B62" i="68"/>
  <c r="L61" i="68"/>
  <c r="D61" i="68"/>
  <c r="C61" i="68"/>
  <c r="B61" i="68"/>
  <c r="L60" i="68"/>
  <c r="D60" i="68"/>
  <c r="C60" i="68"/>
  <c r="B60" i="68"/>
  <c r="L59" i="68"/>
  <c r="D59" i="68"/>
  <c r="C59" i="68"/>
  <c r="B59" i="68"/>
  <c r="L58" i="68"/>
  <c r="D58" i="68"/>
  <c r="C58" i="68"/>
  <c r="B58" i="68"/>
  <c r="L57" i="68"/>
  <c r="D57" i="68"/>
  <c r="C57" i="68"/>
  <c r="B57" i="68"/>
  <c r="A57" i="68"/>
  <c r="A58" i="68" s="1"/>
  <c r="A59" i="68" s="1"/>
  <c r="A60" i="68" s="1"/>
  <c r="A61" i="68" s="1"/>
  <c r="A62" i="68" s="1"/>
  <c r="A63" i="68" s="1"/>
  <c r="A64" i="68" s="1"/>
  <c r="A65" i="68" s="1"/>
  <c r="A66" i="68" s="1"/>
  <c r="A67" i="68" s="1"/>
  <c r="A68" i="68" s="1"/>
  <c r="A69" i="68" s="1"/>
  <c r="A70" i="68" s="1"/>
  <c r="A71" i="68" s="1"/>
  <c r="A72" i="68" s="1"/>
  <c r="A73" i="68" s="1"/>
  <c r="L56" i="68"/>
  <c r="D56" i="68"/>
  <c r="C56" i="68"/>
  <c r="B56" i="68"/>
  <c r="R42" i="68"/>
  <c r="Q42" i="68"/>
  <c r="P42" i="68"/>
  <c r="N42" i="68"/>
  <c r="M42" i="68"/>
  <c r="J42" i="68"/>
  <c r="H42" i="68"/>
  <c r="G42" i="68"/>
  <c r="F42" i="68"/>
  <c r="K42" i="70" l="1"/>
  <c r="L81" i="68"/>
  <c r="K42" i="68"/>
  <c r="K81" i="67"/>
  <c r="J81" i="67"/>
  <c r="I81" i="67"/>
  <c r="H81" i="67"/>
  <c r="G81" i="67"/>
  <c r="F81" i="67"/>
  <c r="E81" i="67"/>
  <c r="L63" i="67"/>
  <c r="D63" i="67"/>
  <c r="C63" i="67"/>
  <c r="B63" i="67"/>
  <c r="L62" i="67"/>
  <c r="D62" i="67"/>
  <c r="C62" i="67"/>
  <c r="B62" i="67"/>
  <c r="L61" i="67"/>
  <c r="D61" i="67"/>
  <c r="C61" i="67"/>
  <c r="B61" i="67"/>
  <c r="L60" i="67"/>
  <c r="D60" i="67"/>
  <c r="C60" i="67"/>
  <c r="B60" i="67"/>
  <c r="L59" i="67"/>
  <c r="D59" i="67"/>
  <c r="C59" i="67"/>
  <c r="B59" i="67"/>
  <c r="L58" i="67"/>
  <c r="D58" i="67"/>
  <c r="C58" i="67"/>
  <c r="B58" i="67"/>
  <c r="L57" i="67"/>
  <c r="D57" i="67"/>
  <c r="C57" i="67"/>
  <c r="B57" i="67"/>
  <c r="A57" i="67"/>
  <c r="A58" i="67" s="1"/>
  <c r="A59" i="67" s="1"/>
  <c r="A60" i="67" s="1"/>
  <c r="A61" i="67" s="1"/>
  <c r="A62" i="67" s="1"/>
  <c r="A63" i="67" s="1"/>
  <c r="A64" i="67" s="1"/>
  <c r="A65" i="67" s="1"/>
  <c r="A66" i="67" s="1"/>
  <c r="A67" i="67" s="1"/>
  <c r="A68" i="67" s="1"/>
  <c r="A69" i="67" s="1"/>
  <c r="A70" i="67" s="1"/>
  <c r="A71" i="67" s="1"/>
  <c r="A72" i="67" s="1"/>
  <c r="A73" i="67" s="1"/>
  <c r="L56" i="67"/>
  <c r="L81" i="67" s="1"/>
  <c r="D56" i="67"/>
  <c r="C56" i="67"/>
  <c r="B56" i="67"/>
  <c r="R42" i="67"/>
  <c r="Q42" i="67"/>
  <c r="P42" i="67"/>
  <c r="N42" i="67"/>
  <c r="M42" i="67"/>
  <c r="J42" i="67"/>
  <c r="H42" i="67"/>
  <c r="G42" i="67"/>
  <c r="F42" i="67"/>
  <c r="A30" i="67"/>
  <c r="A31" i="67" s="1"/>
  <c r="A32" i="67" s="1"/>
  <c r="A33" i="67" s="1"/>
  <c r="A34" i="67" s="1"/>
  <c r="A29" i="67"/>
  <c r="A28" i="67"/>
  <c r="A27" i="67"/>
  <c r="A26" i="67"/>
  <c r="K81" i="66"/>
  <c r="J81" i="66"/>
  <c r="I81" i="66"/>
  <c r="H81" i="66"/>
  <c r="G81" i="66"/>
  <c r="F81" i="66"/>
  <c r="E81" i="66"/>
  <c r="L65" i="66"/>
  <c r="D65" i="66"/>
  <c r="C65" i="66"/>
  <c r="B65" i="66"/>
  <c r="L64" i="66"/>
  <c r="D64" i="66"/>
  <c r="C64" i="66"/>
  <c r="B64" i="66"/>
  <c r="L63" i="66"/>
  <c r="D63" i="66"/>
  <c r="C63" i="66"/>
  <c r="B63" i="66"/>
  <c r="L62" i="66"/>
  <c r="D62" i="66"/>
  <c r="C62" i="66"/>
  <c r="B62" i="66"/>
  <c r="A62" i="66"/>
  <c r="A63" i="66" s="1"/>
  <c r="A64" i="66" s="1"/>
  <c r="A65" i="66" s="1"/>
  <c r="A66" i="66" s="1"/>
  <c r="A67" i="66" s="1"/>
  <c r="A68" i="66" s="1"/>
  <c r="A69" i="66" s="1"/>
  <c r="A70" i="66" s="1"/>
  <c r="A71" i="66" s="1"/>
  <c r="A72" i="66" s="1"/>
  <c r="A73" i="66" s="1"/>
  <c r="L61" i="66"/>
  <c r="D61" i="66"/>
  <c r="C61" i="66"/>
  <c r="B61" i="66"/>
  <c r="A61" i="66"/>
  <c r="L60" i="66"/>
  <c r="D60" i="66"/>
  <c r="C60" i="66"/>
  <c r="B60" i="66"/>
  <c r="A60" i="66"/>
  <c r="L59" i="66"/>
  <c r="D59" i="66"/>
  <c r="C59" i="66"/>
  <c r="B59" i="66"/>
  <c r="A59" i="66"/>
  <c r="L58" i="66"/>
  <c r="D58" i="66"/>
  <c r="C58" i="66"/>
  <c r="B58" i="66"/>
  <c r="A58" i="66"/>
  <c r="L57" i="66"/>
  <c r="D57" i="66"/>
  <c r="C57" i="66"/>
  <c r="B57" i="66"/>
  <c r="A57" i="66"/>
  <c r="L56" i="66"/>
  <c r="L81" i="66" s="1"/>
  <c r="D56" i="66"/>
  <c r="C56" i="66"/>
  <c r="B56" i="66"/>
  <c r="R42" i="66"/>
  <c r="Q42" i="66"/>
  <c r="P42" i="66"/>
  <c r="N42" i="66"/>
  <c r="M42" i="66"/>
  <c r="H42" i="66"/>
  <c r="G42" i="66"/>
  <c r="K81" i="64"/>
  <c r="J81" i="64"/>
  <c r="I81" i="64"/>
  <c r="H81" i="64"/>
  <c r="G81" i="64"/>
  <c r="F81" i="64"/>
  <c r="E81" i="64"/>
  <c r="L60" i="64"/>
  <c r="D60" i="64"/>
  <c r="C60" i="64"/>
  <c r="B60" i="64"/>
  <c r="L59" i="64"/>
  <c r="D59" i="64"/>
  <c r="C59" i="64"/>
  <c r="B59" i="64"/>
  <c r="L58" i="64"/>
  <c r="D58" i="64"/>
  <c r="C58" i="64"/>
  <c r="B58" i="64"/>
  <c r="A58" i="64"/>
  <c r="A59" i="64" s="1"/>
  <c r="A60" i="64" s="1"/>
  <c r="A61" i="64" s="1"/>
  <c r="A62" i="64" s="1"/>
  <c r="A63" i="64" s="1"/>
  <c r="A64" i="64" s="1"/>
  <c r="A65" i="64" s="1"/>
  <c r="A66" i="64" s="1"/>
  <c r="A67" i="64" s="1"/>
  <c r="A68" i="64" s="1"/>
  <c r="A69" i="64" s="1"/>
  <c r="A70" i="64" s="1"/>
  <c r="A71" i="64" s="1"/>
  <c r="A72" i="64" s="1"/>
  <c r="A73" i="64" s="1"/>
  <c r="L57" i="64"/>
  <c r="D57" i="64"/>
  <c r="C57" i="64"/>
  <c r="B57" i="64"/>
  <c r="A57" i="64"/>
  <c r="L56" i="64"/>
  <c r="L81" i="64" s="1"/>
  <c r="D56" i="64"/>
  <c r="C56" i="64"/>
  <c r="B56" i="64"/>
  <c r="R42" i="64"/>
  <c r="Q42" i="64"/>
  <c r="P42" i="64"/>
  <c r="N42" i="64"/>
  <c r="M42" i="64"/>
  <c r="J42" i="64"/>
  <c r="G42" i="64"/>
  <c r="F42" i="64"/>
  <c r="A26" i="64"/>
  <c r="A27" i="64" s="1"/>
  <c r="A28" i="64" s="1"/>
  <c r="A29" i="64" s="1"/>
  <c r="A30" i="64" s="1"/>
  <c r="A31" i="64" s="1"/>
  <c r="A32" i="64" s="1"/>
  <c r="A33" i="64" s="1"/>
  <c r="A34" i="64" s="1"/>
  <c r="A26" i="63"/>
  <c r="A27" i="63" s="1"/>
  <c r="A28" i="63" s="1"/>
  <c r="A29" i="63" s="1"/>
  <c r="A30" i="63" s="1"/>
  <c r="A31" i="63" s="1"/>
  <c r="A32" i="63" s="1"/>
  <c r="A33" i="63" s="1"/>
  <c r="A34" i="63" s="1"/>
  <c r="K81" i="63"/>
  <c r="J81" i="63"/>
  <c r="I81" i="63"/>
  <c r="H81" i="63"/>
  <c r="G81" i="63"/>
  <c r="F81" i="63"/>
  <c r="E81" i="63"/>
  <c r="L64" i="63"/>
  <c r="D64" i="63"/>
  <c r="C64" i="63"/>
  <c r="B64" i="63"/>
  <c r="L63" i="63"/>
  <c r="D63" i="63"/>
  <c r="C63" i="63"/>
  <c r="B63" i="63"/>
  <c r="L62" i="63"/>
  <c r="D62" i="63"/>
  <c r="C62" i="63"/>
  <c r="B62" i="63"/>
  <c r="L61" i="63"/>
  <c r="D61" i="63"/>
  <c r="C61" i="63"/>
  <c r="B61" i="63"/>
  <c r="L60" i="63"/>
  <c r="D60" i="63"/>
  <c r="C60" i="63"/>
  <c r="B60" i="63"/>
  <c r="L59" i="63"/>
  <c r="D59" i="63"/>
  <c r="C59" i="63"/>
  <c r="B59" i="63"/>
  <c r="L58" i="63"/>
  <c r="D58" i="63"/>
  <c r="C58" i="63"/>
  <c r="B58" i="63"/>
  <c r="A58" i="63"/>
  <c r="A59" i="63" s="1"/>
  <c r="A60" i="63" s="1"/>
  <c r="A61" i="63" s="1"/>
  <c r="A62" i="63" s="1"/>
  <c r="A63" i="63" s="1"/>
  <c r="A64" i="63" s="1"/>
  <c r="A65" i="63" s="1"/>
  <c r="A66" i="63" s="1"/>
  <c r="A67" i="63" s="1"/>
  <c r="A68" i="63" s="1"/>
  <c r="A69" i="63" s="1"/>
  <c r="A70" i="63" s="1"/>
  <c r="A71" i="63" s="1"/>
  <c r="A72" i="63" s="1"/>
  <c r="A73" i="63" s="1"/>
  <c r="L57" i="63"/>
  <c r="D57" i="63"/>
  <c r="C57" i="63"/>
  <c r="B57" i="63"/>
  <c r="A57" i="63"/>
  <c r="L56" i="63"/>
  <c r="D56" i="63"/>
  <c r="C56" i="63"/>
  <c r="B56" i="63"/>
  <c r="R42" i="63"/>
  <c r="Q42" i="63"/>
  <c r="P42" i="63"/>
  <c r="N42" i="63"/>
  <c r="M42" i="63"/>
  <c r="J42" i="63"/>
  <c r="G42" i="63"/>
  <c r="O42" i="70" l="1"/>
  <c r="O42" i="71"/>
  <c r="L42" i="71"/>
  <c r="L42" i="70"/>
  <c r="O42" i="68"/>
  <c r="L42" i="68"/>
  <c r="K42" i="67"/>
  <c r="J42" i="66"/>
  <c r="K42" i="66"/>
  <c r="K42" i="64"/>
  <c r="H42" i="64"/>
  <c r="H42" i="63"/>
  <c r="L81" i="63"/>
  <c r="S42" i="71" l="1"/>
  <c r="T42" i="71"/>
  <c r="S42" i="70"/>
  <c r="T42" i="70"/>
  <c r="S42" i="68"/>
  <c r="T42" i="68"/>
  <c r="O42" i="67"/>
  <c r="L42" i="67"/>
  <c r="O42" i="66"/>
  <c r="L42" i="66"/>
  <c r="O42" i="64"/>
  <c r="L42" i="64"/>
  <c r="K42" i="63"/>
  <c r="O42" i="63"/>
  <c r="S42" i="67" l="1"/>
  <c r="T42" i="67"/>
  <c r="S42" i="66"/>
  <c r="T42" i="66"/>
  <c r="S42" i="64"/>
  <c r="T42" i="64"/>
  <c r="L42" i="63"/>
  <c r="S42" i="63" l="1"/>
  <c r="T42" i="63"/>
  <c r="K168" i="60" l="1"/>
  <c r="J168" i="60"/>
  <c r="I168" i="60"/>
  <c r="F168" i="60"/>
  <c r="E168" i="60"/>
  <c r="L163" i="60"/>
  <c r="L162" i="60"/>
  <c r="L161" i="60"/>
  <c r="L160" i="60"/>
  <c r="L159" i="60"/>
  <c r="H158" i="60"/>
  <c r="G158" i="60"/>
  <c r="H157" i="60"/>
  <c r="G157" i="60"/>
  <c r="L157" i="60" s="1"/>
  <c r="H118" i="60" s="1"/>
  <c r="K118" i="60" s="1"/>
  <c r="H156" i="60"/>
  <c r="G156" i="60"/>
  <c r="H155" i="60"/>
  <c r="G155" i="60"/>
  <c r="H154" i="60"/>
  <c r="G154" i="60"/>
  <c r="L154" i="60" s="1"/>
  <c r="H113" i="60" s="1"/>
  <c r="K113" i="60" s="1"/>
  <c r="H153" i="60"/>
  <c r="G153" i="60"/>
  <c r="H152" i="60"/>
  <c r="G152" i="60"/>
  <c r="L152" i="60" s="1"/>
  <c r="H111" i="60" s="1"/>
  <c r="K111" i="60" s="1"/>
  <c r="H151" i="60"/>
  <c r="G151" i="60"/>
  <c r="L150" i="60"/>
  <c r="H149" i="60"/>
  <c r="G149" i="60"/>
  <c r="H148" i="60"/>
  <c r="G148" i="60"/>
  <c r="H147" i="60"/>
  <c r="G147" i="60"/>
  <c r="H146" i="60"/>
  <c r="G146" i="60"/>
  <c r="H145" i="60"/>
  <c r="G145" i="60"/>
  <c r="H144" i="60"/>
  <c r="G144" i="60"/>
  <c r="H143" i="60"/>
  <c r="G143" i="60"/>
  <c r="A143" i="60"/>
  <c r="A144" i="60" s="1"/>
  <c r="A145" i="60" s="1"/>
  <c r="A146" i="60" s="1"/>
  <c r="A147" i="60" s="1"/>
  <c r="A148" i="60" s="1"/>
  <c r="A149" i="60" s="1"/>
  <c r="A150" i="60" s="1"/>
  <c r="A151" i="60" s="1"/>
  <c r="A152" i="60" s="1"/>
  <c r="A153" i="60" s="1"/>
  <c r="A154" i="60" s="1"/>
  <c r="A155" i="60" s="1"/>
  <c r="A156" i="60" s="1"/>
  <c r="A157" i="60" s="1"/>
  <c r="A158" i="60" s="1"/>
  <c r="A159" i="60" s="1"/>
  <c r="A160" i="60" s="1"/>
  <c r="A161" i="60" s="1"/>
  <c r="A162" i="60" s="1"/>
  <c r="A163" i="60" s="1"/>
  <c r="A164" i="60" s="1"/>
  <c r="A165" i="60" s="1"/>
  <c r="A166" i="60" s="1"/>
  <c r="A167" i="60" s="1"/>
  <c r="R128" i="60"/>
  <c r="R129" i="60" s="1"/>
  <c r="Q128" i="60"/>
  <c r="Q129" i="60" s="1"/>
  <c r="P128" i="60"/>
  <c r="P129" i="60" s="1"/>
  <c r="N128" i="60"/>
  <c r="N129" i="60" s="1"/>
  <c r="M128" i="60"/>
  <c r="M129" i="60" s="1"/>
  <c r="J128" i="60"/>
  <c r="G128" i="60"/>
  <c r="K81" i="60"/>
  <c r="J81" i="60"/>
  <c r="I81" i="60"/>
  <c r="F81" i="60"/>
  <c r="E81" i="60"/>
  <c r="H80" i="60"/>
  <c r="G80" i="60"/>
  <c r="H79" i="60"/>
  <c r="G79" i="60"/>
  <c r="L79" i="60" s="1"/>
  <c r="H39" i="60" s="1"/>
  <c r="K39" i="60" s="1"/>
  <c r="H78" i="60"/>
  <c r="G78" i="60"/>
  <c r="L77" i="60"/>
  <c r="L76" i="60"/>
  <c r="L75" i="60"/>
  <c r="L74" i="60"/>
  <c r="H73" i="60"/>
  <c r="G73" i="60"/>
  <c r="L73" i="60" s="1"/>
  <c r="H33" i="60" s="1"/>
  <c r="K33" i="60" s="1"/>
  <c r="H72" i="60"/>
  <c r="G72" i="60"/>
  <c r="H71" i="60"/>
  <c r="G71" i="60"/>
  <c r="H70" i="60"/>
  <c r="G70" i="60"/>
  <c r="H69" i="60"/>
  <c r="G69" i="60"/>
  <c r="L69" i="60" s="1"/>
  <c r="H29" i="60" s="1"/>
  <c r="K29" i="60" s="1"/>
  <c r="H68" i="60"/>
  <c r="G68" i="60"/>
  <c r="H67" i="60"/>
  <c r="G67" i="60"/>
  <c r="L67" i="60" s="1"/>
  <c r="H27" i="60" s="1"/>
  <c r="K27" i="60" s="1"/>
  <c r="H66" i="60"/>
  <c r="G66" i="60"/>
  <c r="L66" i="60" s="1"/>
  <c r="H26" i="60" s="1"/>
  <c r="K26" i="60" s="1"/>
  <c r="H65" i="60"/>
  <c r="G65" i="60"/>
  <c r="H64" i="60"/>
  <c r="G64" i="60"/>
  <c r="L63" i="60"/>
  <c r="L62" i="60"/>
  <c r="L61" i="60"/>
  <c r="H60" i="60"/>
  <c r="G60" i="60"/>
  <c r="H59" i="60"/>
  <c r="G59" i="60"/>
  <c r="H58" i="60"/>
  <c r="G58" i="60"/>
  <c r="H57" i="60"/>
  <c r="G57" i="60"/>
  <c r="A57" i="60"/>
  <c r="A58" i="60" s="1"/>
  <c r="A59" i="60" s="1"/>
  <c r="A60" i="60" s="1"/>
  <c r="A61" i="60" s="1"/>
  <c r="A62" i="60" s="1"/>
  <c r="A63" i="60" s="1"/>
  <c r="A64" i="60" s="1"/>
  <c r="A65" i="60" s="1"/>
  <c r="A66" i="60" s="1"/>
  <c r="A67" i="60" s="1"/>
  <c r="A68" i="60" s="1"/>
  <c r="A69" i="60" s="1"/>
  <c r="A70" i="60" s="1"/>
  <c r="A71" i="60" s="1"/>
  <c r="A72" i="60" s="1"/>
  <c r="A73" i="60" s="1"/>
  <c r="A74" i="60" s="1"/>
  <c r="A75" i="60" s="1"/>
  <c r="A76" i="60" s="1"/>
  <c r="A77" i="60" s="1"/>
  <c r="A78" i="60" s="1"/>
  <c r="A79" i="60" s="1"/>
  <c r="A80" i="60" s="1"/>
  <c r="H56" i="60"/>
  <c r="G56" i="60"/>
  <c r="R41" i="60"/>
  <c r="Q41" i="60"/>
  <c r="P41" i="60"/>
  <c r="N41" i="60"/>
  <c r="M41" i="60"/>
  <c r="J41" i="60"/>
  <c r="G41" i="60"/>
  <c r="G129" i="60" s="1"/>
  <c r="F41" i="60"/>
  <c r="F129" i="60" s="1"/>
  <c r="K168" i="59"/>
  <c r="J168" i="59"/>
  <c r="I168" i="59"/>
  <c r="F168" i="59"/>
  <c r="E168" i="59"/>
  <c r="L154" i="59"/>
  <c r="L153" i="59"/>
  <c r="L152" i="59"/>
  <c r="L151" i="59"/>
  <c r="H150" i="59"/>
  <c r="G150" i="59"/>
  <c r="L150" i="59" s="1"/>
  <c r="H110" i="59" s="1"/>
  <c r="K110" i="59" s="1"/>
  <c r="H149" i="59"/>
  <c r="G149" i="59"/>
  <c r="L149" i="59" s="1"/>
  <c r="H109" i="59" s="1"/>
  <c r="K109" i="59" s="1"/>
  <c r="H148" i="59"/>
  <c r="G148" i="59"/>
  <c r="H147" i="59"/>
  <c r="G147" i="59"/>
  <c r="H146" i="59"/>
  <c r="G146" i="59"/>
  <c r="L146" i="59" s="1"/>
  <c r="H106" i="59" s="1"/>
  <c r="K106" i="59" s="1"/>
  <c r="H145" i="59"/>
  <c r="G145" i="59"/>
  <c r="L145" i="59" s="1"/>
  <c r="H105" i="59" s="1"/>
  <c r="K105" i="59" s="1"/>
  <c r="H144" i="59"/>
  <c r="G144" i="59"/>
  <c r="A144" i="59"/>
  <c r="A145" i="59" s="1"/>
  <c r="A146" i="59" s="1"/>
  <c r="A147" i="59" s="1"/>
  <c r="A148" i="59" s="1"/>
  <c r="A149" i="59" s="1"/>
  <c r="A150" i="59" s="1"/>
  <c r="A151" i="59" s="1"/>
  <c r="A152" i="59" s="1"/>
  <c r="A153" i="59" s="1"/>
  <c r="A154" i="59" s="1"/>
  <c r="A155" i="59" s="1"/>
  <c r="A156" i="59" s="1"/>
  <c r="A157" i="59" s="1"/>
  <c r="A158" i="59" s="1"/>
  <c r="A159" i="59" s="1"/>
  <c r="A160" i="59" s="1"/>
  <c r="A161" i="59" s="1"/>
  <c r="A162" i="59" s="1"/>
  <c r="A163" i="59" s="1"/>
  <c r="A164" i="59" s="1"/>
  <c r="A165" i="59" s="1"/>
  <c r="A166" i="59" s="1"/>
  <c r="A167" i="59" s="1"/>
  <c r="H143" i="59"/>
  <c r="G143" i="59"/>
  <c r="R128" i="59"/>
  <c r="Q128" i="59"/>
  <c r="P128" i="59"/>
  <c r="N128" i="59"/>
  <c r="M128" i="59"/>
  <c r="M129" i="59" s="1"/>
  <c r="J128" i="59"/>
  <c r="J129" i="59" s="1"/>
  <c r="F128" i="59"/>
  <c r="A104" i="59"/>
  <c r="A105" i="59" s="1"/>
  <c r="A106" i="59" s="1"/>
  <c r="A107" i="59" s="1"/>
  <c r="A108" i="59" s="1"/>
  <c r="A109" i="59" s="1"/>
  <c r="A110" i="59" s="1"/>
  <c r="A111" i="59" s="1"/>
  <c r="A112" i="59" s="1"/>
  <c r="A113" i="59" s="1"/>
  <c r="A114" i="59" s="1"/>
  <c r="A115" i="59" s="1"/>
  <c r="A116" i="59" s="1"/>
  <c r="A117" i="59" s="1"/>
  <c r="A118" i="59" s="1"/>
  <c r="A119" i="59" s="1"/>
  <c r="A120" i="59" s="1"/>
  <c r="A121" i="59" s="1"/>
  <c r="A122" i="59" s="1"/>
  <c r="A123" i="59" s="1"/>
  <c r="A124" i="59" s="1"/>
  <c r="A125" i="59" s="1"/>
  <c r="A126" i="59" s="1"/>
  <c r="K80" i="59"/>
  <c r="J80" i="59"/>
  <c r="I80" i="59"/>
  <c r="F80" i="59"/>
  <c r="E80" i="59"/>
  <c r="H79" i="59"/>
  <c r="G79" i="59"/>
  <c r="L79" i="59" s="1"/>
  <c r="H40" i="59" s="1"/>
  <c r="K40" i="59" s="1"/>
  <c r="H78" i="59"/>
  <c r="G78" i="59"/>
  <c r="L78" i="59" s="1"/>
  <c r="H39" i="59" s="1"/>
  <c r="K39" i="59" s="1"/>
  <c r="H77" i="59"/>
  <c r="G77" i="59"/>
  <c r="L77" i="59" s="1"/>
  <c r="H38" i="59" s="1"/>
  <c r="K38" i="59" s="1"/>
  <c r="H76" i="59"/>
  <c r="G76" i="59"/>
  <c r="H75" i="59"/>
  <c r="G75" i="59"/>
  <c r="L75" i="59" s="1"/>
  <c r="H36" i="59" s="1"/>
  <c r="K36" i="59" s="1"/>
  <c r="H74" i="59"/>
  <c r="G74" i="59"/>
  <c r="L74" i="59" s="1"/>
  <c r="H35" i="59" s="1"/>
  <c r="K35" i="59" s="1"/>
  <c r="H73" i="59"/>
  <c r="G73" i="59"/>
  <c r="L73" i="59" s="1"/>
  <c r="H34" i="59" s="1"/>
  <c r="K34" i="59" s="1"/>
  <c r="H72" i="59"/>
  <c r="G72" i="59"/>
  <c r="H71" i="59"/>
  <c r="G71" i="59"/>
  <c r="L71" i="59" s="1"/>
  <c r="H32" i="59" s="1"/>
  <c r="K32" i="59" s="1"/>
  <c r="H70" i="59"/>
  <c r="G70" i="59"/>
  <c r="L70" i="59" s="1"/>
  <c r="H31" i="59" s="1"/>
  <c r="K31" i="59" s="1"/>
  <c r="H69" i="59"/>
  <c r="G69" i="59"/>
  <c r="L69" i="59" s="1"/>
  <c r="H30" i="59" s="1"/>
  <c r="K30" i="59" s="1"/>
  <c r="H68" i="59"/>
  <c r="G68" i="59"/>
  <c r="H67" i="59"/>
  <c r="G67" i="59"/>
  <c r="L67" i="59" s="1"/>
  <c r="H28" i="59" s="1"/>
  <c r="K28" i="59" s="1"/>
  <c r="H66" i="59"/>
  <c r="G66" i="59"/>
  <c r="L66" i="59" s="1"/>
  <c r="H27" i="59" s="1"/>
  <c r="K27" i="59" s="1"/>
  <c r="H65" i="59"/>
  <c r="G65" i="59"/>
  <c r="H64" i="59"/>
  <c r="G64" i="59"/>
  <c r="H63" i="59"/>
  <c r="G63" i="59"/>
  <c r="L63" i="59" s="1"/>
  <c r="H24" i="59" s="1"/>
  <c r="K24" i="59" s="1"/>
  <c r="H62" i="59"/>
  <c r="G62" i="59"/>
  <c r="H61" i="59"/>
  <c r="G61" i="59"/>
  <c r="L61" i="59" s="1"/>
  <c r="H22" i="59" s="1"/>
  <c r="K22" i="59" s="1"/>
  <c r="H60" i="59"/>
  <c r="G60" i="59"/>
  <c r="H59" i="59"/>
  <c r="G59" i="59"/>
  <c r="L59" i="59" s="1"/>
  <c r="H20" i="59" s="1"/>
  <c r="K20" i="59" s="1"/>
  <c r="H58" i="59"/>
  <c r="G58" i="59"/>
  <c r="L58" i="59" s="1"/>
  <c r="H19" i="59" s="1"/>
  <c r="K19" i="59" s="1"/>
  <c r="H57" i="59"/>
  <c r="G57" i="59"/>
  <c r="L57" i="59" s="1"/>
  <c r="H17" i="59" s="1"/>
  <c r="K17" i="59" s="1"/>
  <c r="H56" i="59"/>
  <c r="G56" i="59"/>
  <c r="A56" i="59"/>
  <c r="A57" i="59" s="1"/>
  <c r="A58" i="59" s="1"/>
  <c r="A59" i="59" s="1"/>
  <c r="A60" i="59" s="1"/>
  <c r="A61" i="59" s="1"/>
  <c r="A62" i="59" s="1"/>
  <c r="A63" i="59" s="1"/>
  <c r="A64" i="59" s="1"/>
  <c r="A65" i="59" s="1"/>
  <c r="A66" i="59" s="1"/>
  <c r="A67" i="59" s="1"/>
  <c r="A68" i="59" s="1"/>
  <c r="A69" i="59" s="1"/>
  <c r="A70" i="59" s="1"/>
  <c r="A71" i="59" s="1"/>
  <c r="A72" i="59" s="1"/>
  <c r="A73" i="59" s="1"/>
  <c r="A74" i="59" s="1"/>
  <c r="A75" i="59" s="1"/>
  <c r="A76" i="59" s="1"/>
  <c r="A77" i="59" s="1"/>
  <c r="A78" i="59" s="1"/>
  <c r="A79" i="59" s="1"/>
  <c r="H55" i="59"/>
  <c r="G55" i="59"/>
  <c r="R41" i="59"/>
  <c r="Q41" i="59"/>
  <c r="P41" i="59"/>
  <c r="N41" i="59"/>
  <c r="M41" i="59"/>
  <c r="A17" i="59"/>
  <c r="A18" i="59" s="1"/>
  <c r="A19" i="59" s="1"/>
  <c r="A20" i="59" s="1"/>
  <c r="A21" i="59" s="1"/>
  <c r="A22" i="59" s="1"/>
  <c r="A23" i="59" s="1"/>
  <c r="A24" i="59" s="1"/>
  <c r="A25" i="59" s="1"/>
  <c r="A26" i="59" s="1"/>
  <c r="A27" i="59" s="1"/>
  <c r="A28" i="59" s="1"/>
  <c r="A29" i="59" s="1"/>
  <c r="A30" i="59" s="1"/>
  <c r="A31" i="59" s="1"/>
  <c r="A32" i="59" s="1"/>
  <c r="A33" i="59" s="1"/>
  <c r="A34" i="59" s="1"/>
  <c r="A35" i="59" s="1"/>
  <c r="A36" i="59" s="1"/>
  <c r="A37" i="59" s="1"/>
  <c r="A38" i="59" s="1"/>
  <c r="A39" i="59" s="1"/>
  <c r="A40" i="59" s="1"/>
  <c r="K80" i="58"/>
  <c r="J80" i="58"/>
  <c r="I80" i="58"/>
  <c r="F80" i="58"/>
  <c r="E80" i="58"/>
  <c r="H74" i="58"/>
  <c r="G74" i="58"/>
  <c r="L74" i="58" s="1"/>
  <c r="H35" i="58" s="1"/>
  <c r="K35" i="58" s="1"/>
  <c r="H73" i="58"/>
  <c r="G73" i="58"/>
  <c r="H72" i="58"/>
  <c r="G72" i="58"/>
  <c r="H71" i="58"/>
  <c r="G71" i="58"/>
  <c r="H70" i="58"/>
  <c r="G70" i="58"/>
  <c r="L70" i="58" s="1"/>
  <c r="H31" i="58" s="1"/>
  <c r="K31" i="58" s="1"/>
  <c r="H69" i="58"/>
  <c r="G69" i="58"/>
  <c r="L69" i="58" s="1"/>
  <c r="H30" i="58" s="1"/>
  <c r="K30" i="58" s="1"/>
  <c r="H68" i="58"/>
  <c r="G68" i="58"/>
  <c r="L68" i="58" s="1"/>
  <c r="H29" i="58" s="1"/>
  <c r="K29" i="58" s="1"/>
  <c r="H67" i="58"/>
  <c r="G67" i="58"/>
  <c r="L67" i="58" s="1"/>
  <c r="H28" i="58" s="1"/>
  <c r="K28" i="58" s="1"/>
  <c r="H66" i="58"/>
  <c r="G66" i="58"/>
  <c r="L66" i="58" s="1"/>
  <c r="H27" i="58" s="1"/>
  <c r="K27" i="58" s="1"/>
  <c r="H65" i="58"/>
  <c r="G65" i="58"/>
  <c r="L65" i="58" s="1"/>
  <c r="H26" i="58" s="1"/>
  <c r="K26" i="58" s="1"/>
  <c r="H64" i="58"/>
  <c r="G64" i="58"/>
  <c r="L64" i="58" s="1"/>
  <c r="H25" i="58" s="1"/>
  <c r="K25" i="58" s="1"/>
  <c r="H63" i="58"/>
  <c r="G63" i="58"/>
  <c r="H62" i="58"/>
  <c r="G62" i="58"/>
  <c r="L62" i="58" s="1"/>
  <c r="H23" i="58" s="1"/>
  <c r="K23" i="58" s="1"/>
  <c r="H61" i="58"/>
  <c r="G61" i="58"/>
  <c r="H60" i="58"/>
  <c r="G60" i="58"/>
  <c r="L60" i="58" s="1"/>
  <c r="H21" i="58" s="1"/>
  <c r="K21" i="58" s="1"/>
  <c r="H59" i="58"/>
  <c r="G59" i="58"/>
  <c r="L59" i="58" s="1"/>
  <c r="H20" i="58" s="1"/>
  <c r="K20" i="58" s="1"/>
  <c r="H58" i="58"/>
  <c r="G58" i="58"/>
  <c r="L58" i="58" s="1"/>
  <c r="H19" i="58" s="1"/>
  <c r="K19" i="58" s="1"/>
  <c r="A58" i="58"/>
  <c r="A59" i="58" s="1"/>
  <c r="A60" i="58" s="1"/>
  <c r="A61" i="58" s="1"/>
  <c r="A62" i="58" s="1"/>
  <c r="A63" i="58" s="1"/>
  <c r="A64" i="58" s="1"/>
  <c r="A65" i="58" s="1"/>
  <c r="A66" i="58" s="1"/>
  <c r="A67" i="58" s="1"/>
  <c r="A68" i="58" s="1"/>
  <c r="A69" i="58" s="1"/>
  <c r="A70" i="58" s="1"/>
  <c r="A71" i="58" s="1"/>
  <c r="A72" i="58" s="1"/>
  <c r="A73" i="58" s="1"/>
  <c r="A74" i="58" s="1"/>
  <c r="A75" i="58" s="1"/>
  <c r="A76" i="58" s="1"/>
  <c r="A77" i="58" s="1"/>
  <c r="A78" i="58" s="1"/>
  <c r="A79" i="58" s="1"/>
  <c r="H57" i="58"/>
  <c r="G57" i="58"/>
  <c r="A57" i="58"/>
  <c r="H56" i="58"/>
  <c r="G56" i="58"/>
  <c r="A56" i="58"/>
  <c r="H55" i="58"/>
  <c r="G55" i="58"/>
  <c r="R41" i="58"/>
  <c r="Q41" i="58"/>
  <c r="P41" i="58"/>
  <c r="N41" i="58"/>
  <c r="M41" i="58"/>
  <c r="J41" i="58"/>
  <c r="G41" i="58"/>
  <c r="F41" i="58"/>
  <c r="A17" i="58"/>
  <c r="A18" i="58" s="1"/>
  <c r="A19" i="58" s="1"/>
  <c r="A20" i="58" s="1"/>
  <c r="A21" i="58" s="1"/>
  <c r="A22" i="58" s="1"/>
  <c r="A23" i="58" s="1"/>
  <c r="A24" i="58" s="1"/>
  <c r="A25" i="58" s="1"/>
  <c r="A26" i="58" s="1"/>
  <c r="A27" i="58" s="1"/>
  <c r="A28" i="58" s="1"/>
  <c r="A29" i="58" s="1"/>
  <c r="A30" i="58" s="1"/>
  <c r="A31" i="58" s="1"/>
  <c r="A32" i="58" s="1"/>
  <c r="A33" i="58" s="1"/>
  <c r="A34" i="58" s="1"/>
  <c r="A35" i="58" s="1"/>
  <c r="A36" i="58" s="1"/>
  <c r="A37" i="58" s="1"/>
  <c r="A38" i="58" s="1"/>
  <c r="A39" i="58" s="1"/>
  <c r="A40" i="58" s="1"/>
  <c r="L29" i="60" l="1"/>
  <c r="O29" i="60"/>
  <c r="L39" i="60"/>
  <c r="S39" i="60" s="1"/>
  <c r="T39" i="60" s="1"/>
  <c r="O39" i="60"/>
  <c r="L27" i="60"/>
  <c r="O27" i="60"/>
  <c r="O26" i="60"/>
  <c r="L26" i="60"/>
  <c r="S26" i="60" s="1"/>
  <c r="T26" i="60" s="1"/>
  <c r="O33" i="60"/>
  <c r="L33" i="60"/>
  <c r="S33" i="60" s="1"/>
  <c r="T33" i="60" s="1"/>
  <c r="O118" i="60"/>
  <c r="L118" i="60"/>
  <c r="S118" i="60" s="1"/>
  <c r="T118" i="60" s="1"/>
  <c r="L111" i="60"/>
  <c r="S111" i="60" s="1"/>
  <c r="T111" i="60" s="1"/>
  <c r="O111" i="60"/>
  <c r="J129" i="60"/>
  <c r="L113" i="60"/>
  <c r="O113" i="60"/>
  <c r="O105" i="59"/>
  <c r="L105" i="59"/>
  <c r="S105" i="59" s="1"/>
  <c r="T105" i="59" s="1"/>
  <c r="O106" i="59"/>
  <c r="L106" i="59"/>
  <c r="O109" i="59"/>
  <c r="L109" i="59"/>
  <c r="S109" i="59" s="1"/>
  <c r="T109" i="59" s="1"/>
  <c r="L148" i="59"/>
  <c r="H108" i="59" s="1"/>
  <c r="K108" i="59" s="1"/>
  <c r="L110" i="59"/>
  <c r="O110" i="59"/>
  <c r="L143" i="59"/>
  <c r="H103" i="59" s="1"/>
  <c r="K103" i="59" s="1"/>
  <c r="G168" i="59"/>
  <c r="L59" i="60"/>
  <c r="H19" i="60" s="1"/>
  <c r="K19" i="60" s="1"/>
  <c r="L60" i="60"/>
  <c r="H20" i="60" s="1"/>
  <c r="K20" i="60" s="1"/>
  <c r="O19" i="58"/>
  <c r="L19" i="58"/>
  <c r="S19" i="58" s="1"/>
  <c r="T19" i="58"/>
  <c r="O28" i="58"/>
  <c r="L28" i="58"/>
  <c r="S28" i="58" s="1"/>
  <c r="T28" i="58" s="1"/>
  <c r="O21" i="58"/>
  <c r="L21" i="58"/>
  <c r="O31" i="58"/>
  <c r="L31" i="58"/>
  <c r="L30" i="58"/>
  <c r="O30" i="58"/>
  <c r="T23" i="58"/>
  <c r="O23" i="58"/>
  <c r="L23" i="58"/>
  <c r="S23" i="58" s="1"/>
  <c r="L25" i="58"/>
  <c r="O25" i="58"/>
  <c r="O27" i="58"/>
  <c r="L27" i="58"/>
  <c r="S27" i="58" s="1"/>
  <c r="T27" i="58"/>
  <c r="L57" i="58"/>
  <c r="H18" i="58" s="1"/>
  <c r="K18" i="58" s="1"/>
  <c r="O20" i="58"/>
  <c r="L20" i="58"/>
  <c r="S20" i="58" s="1"/>
  <c r="T20" i="58" s="1"/>
  <c r="L61" i="58"/>
  <c r="H22" i="58" s="1"/>
  <c r="K22" i="58" s="1"/>
  <c r="O26" i="58"/>
  <c r="L26" i="58"/>
  <c r="S26" i="58" s="1"/>
  <c r="T26" i="58" s="1"/>
  <c r="L73" i="58"/>
  <c r="H34" i="58" s="1"/>
  <c r="K34" i="58" s="1"/>
  <c r="O35" i="58"/>
  <c r="L35" i="58"/>
  <c r="S35" i="58" s="1"/>
  <c r="T35" i="58"/>
  <c r="O29" i="58"/>
  <c r="L29" i="58"/>
  <c r="S29" i="58" s="1"/>
  <c r="T29" i="58" s="1"/>
  <c r="L65" i="59"/>
  <c r="H26" i="59" s="1"/>
  <c r="K26" i="59" s="1"/>
  <c r="H168" i="59"/>
  <c r="F129" i="59"/>
  <c r="L62" i="59"/>
  <c r="H23" i="59" s="1"/>
  <c r="K23" i="59" s="1"/>
  <c r="N129" i="59"/>
  <c r="Q129" i="59"/>
  <c r="P129" i="59"/>
  <c r="R129" i="59"/>
  <c r="L151" i="60"/>
  <c r="H110" i="60" s="1"/>
  <c r="K110" i="60" s="1"/>
  <c r="L143" i="60"/>
  <c r="H103" i="60" s="1"/>
  <c r="K103" i="60" s="1"/>
  <c r="L153" i="60"/>
  <c r="H112" i="60" s="1"/>
  <c r="K112" i="60" s="1"/>
  <c r="L156" i="60"/>
  <c r="H116" i="60" s="1"/>
  <c r="K116" i="60" s="1"/>
  <c r="L147" i="60"/>
  <c r="H107" i="60" s="1"/>
  <c r="K107" i="60" s="1"/>
  <c r="L145" i="60"/>
  <c r="H105" i="60" s="1"/>
  <c r="K105" i="60" s="1"/>
  <c r="L148" i="60"/>
  <c r="H117" i="60" s="1"/>
  <c r="K117" i="60" s="1"/>
  <c r="L147" i="59"/>
  <c r="H107" i="59" s="1"/>
  <c r="K107" i="59" s="1"/>
  <c r="L76" i="59"/>
  <c r="H37" i="59" s="1"/>
  <c r="K37" i="59" s="1"/>
  <c r="O37" i="59" s="1"/>
  <c r="L60" i="59"/>
  <c r="H21" i="59" s="1"/>
  <c r="K21" i="59" s="1"/>
  <c r="O21" i="59" s="1"/>
  <c r="L72" i="59"/>
  <c r="H33" i="59" s="1"/>
  <c r="K33" i="59" s="1"/>
  <c r="L33" i="59" s="1"/>
  <c r="L55" i="59"/>
  <c r="H16" i="59" s="1"/>
  <c r="H80" i="59"/>
  <c r="L68" i="59"/>
  <c r="H29" i="59" s="1"/>
  <c r="K29" i="59" s="1"/>
  <c r="O29" i="59" s="1"/>
  <c r="L64" i="59"/>
  <c r="H25" i="59" s="1"/>
  <c r="K25" i="59" s="1"/>
  <c r="L25" i="59" s="1"/>
  <c r="L56" i="59"/>
  <c r="L80" i="59" s="1"/>
  <c r="L55" i="58"/>
  <c r="H16" i="58" s="1"/>
  <c r="K16" i="58" s="1"/>
  <c r="H80" i="58"/>
  <c r="L56" i="58"/>
  <c r="H17" i="58" s="1"/>
  <c r="K17" i="58" s="1"/>
  <c r="L63" i="58"/>
  <c r="H24" i="58" s="1"/>
  <c r="K24" i="58" s="1"/>
  <c r="L71" i="58"/>
  <c r="H32" i="58" s="1"/>
  <c r="K32" i="58" s="1"/>
  <c r="L72" i="58"/>
  <c r="H33" i="58" s="1"/>
  <c r="K33" i="58" s="1"/>
  <c r="L65" i="60"/>
  <c r="H25" i="60" s="1"/>
  <c r="K25" i="60" s="1"/>
  <c r="L58" i="60"/>
  <c r="H18" i="60" s="1"/>
  <c r="K18" i="60" s="1"/>
  <c r="L71" i="60"/>
  <c r="H31" i="60" s="1"/>
  <c r="K31" i="60" s="1"/>
  <c r="H168" i="60"/>
  <c r="H81" i="60"/>
  <c r="L64" i="60"/>
  <c r="H24" i="60" s="1"/>
  <c r="K24" i="60" s="1"/>
  <c r="L72" i="60"/>
  <c r="H32" i="60" s="1"/>
  <c r="K32" i="60" s="1"/>
  <c r="G81" i="60"/>
  <c r="L56" i="60"/>
  <c r="H16" i="60" s="1"/>
  <c r="K16" i="60" s="1"/>
  <c r="L144" i="60"/>
  <c r="H104" i="60" s="1"/>
  <c r="K104" i="60" s="1"/>
  <c r="L158" i="60"/>
  <c r="H119" i="60" s="1"/>
  <c r="K119" i="60" s="1"/>
  <c r="L57" i="60"/>
  <c r="H17" i="60" s="1"/>
  <c r="K17" i="60" s="1"/>
  <c r="L146" i="60"/>
  <c r="H106" i="60" s="1"/>
  <c r="K106" i="60" s="1"/>
  <c r="L68" i="60"/>
  <c r="H28" i="60" s="1"/>
  <c r="K28" i="60" s="1"/>
  <c r="L78" i="60"/>
  <c r="H38" i="60" s="1"/>
  <c r="K38" i="60" s="1"/>
  <c r="L155" i="60"/>
  <c r="L70" i="60"/>
  <c r="H30" i="60" s="1"/>
  <c r="K30" i="60" s="1"/>
  <c r="L80" i="60"/>
  <c r="H40" i="60" s="1"/>
  <c r="K40" i="60" s="1"/>
  <c r="L149" i="60"/>
  <c r="H108" i="60" s="1"/>
  <c r="K108" i="60" s="1"/>
  <c r="G168" i="60"/>
  <c r="O38" i="59"/>
  <c r="L38" i="59"/>
  <c r="O22" i="59"/>
  <c r="L22" i="59"/>
  <c r="L19" i="59"/>
  <c r="S19" i="59" s="1"/>
  <c r="T19" i="59" s="1"/>
  <c r="O39" i="59"/>
  <c r="L39" i="59"/>
  <c r="O23" i="59"/>
  <c r="L23" i="59"/>
  <c r="S23" i="59" s="1"/>
  <c r="T23" i="59" s="1"/>
  <c r="O32" i="59"/>
  <c r="L32" i="59"/>
  <c r="L40" i="59"/>
  <c r="O40" i="59"/>
  <c r="L34" i="59"/>
  <c r="O34" i="59"/>
  <c r="O28" i="59"/>
  <c r="L28" i="59"/>
  <c r="L31" i="59"/>
  <c r="O31" i="59"/>
  <c r="O27" i="59"/>
  <c r="L27" i="59"/>
  <c r="O17" i="59"/>
  <c r="L17" i="59"/>
  <c r="L20" i="59"/>
  <c r="O20" i="59"/>
  <c r="L35" i="59"/>
  <c r="O35" i="59"/>
  <c r="O26" i="59"/>
  <c r="L26" i="59"/>
  <c r="L36" i="59"/>
  <c r="O36" i="59"/>
  <c r="O24" i="59"/>
  <c r="L24" i="59"/>
  <c r="O30" i="59"/>
  <c r="L30" i="59"/>
  <c r="G80" i="59"/>
  <c r="H18" i="59"/>
  <c r="K18" i="59" s="1"/>
  <c r="L144" i="59"/>
  <c r="H104" i="59" s="1"/>
  <c r="K104" i="59" s="1"/>
  <c r="G80" i="58"/>
  <c r="O17" i="60" l="1"/>
  <c r="L17" i="60"/>
  <c r="S17" i="60" s="1"/>
  <c r="T17" i="60" s="1"/>
  <c r="O38" i="60"/>
  <c r="L38" i="60"/>
  <c r="S38" i="60" s="1"/>
  <c r="T38" i="60" s="1"/>
  <c r="L16" i="60"/>
  <c r="O16" i="60"/>
  <c r="S27" i="60"/>
  <c r="T27" i="60" s="1"/>
  <c r="O31" i="60"/>
  <c r="L31" i="60"/>
  <c r="S31" i="60" s="1"/>
  <c r="T31" i="60" s="1"/>
  <c r="L20" i="60"/>
  <c r="O20" i="60"/>
  <c r="O28" i="60"/>
  <c r="L28" i="60"/>
  <c r="S28" i="60" s="1"/>
  <c r="T28" i="60" s="1"/>
  <c r="O40" i="60"/>
  <c r="L40" i="60"/>
  <c r="S40" i="60" s="1"/>
  <c r="T40" i="60" s="1"/>
  <c r="L18" i="60"/>
  <c r="O18" i="60"/>
  <c r="L19" i="60"/>
  <c r="O19" i="60"/>
  <c r="L32" i="60"/>
  <c r="O32" i="60"/>
  <c r="T24" i="60"/>
  <c r="O24" i="60"/>
  <c r="L24" i="60"/>
  <c r="S24" i="60" s="1"/>
  <c r="O30" i="60"/>
  <c r="L30" i="60"/>
  <c r="S30" i="60" s="1"/>
  <c r="T30" i="60" s="1"/>
  <c r="L25" i="60"/>
  <c r="O25" i="60"/>
  <c r="S29" i="60"/>
  <c r="T29" i="60" s="1"/>
  <c r="O106" i="60"/>
  <c r="L106" i="60"/>
  <c r="S106" i="60" s="1"/>
  <c r="T106" i="60"/>
  <c r="L108" i="60"/>
  <c r="O108" i="60"/>
  <c r="O107" i="60"/>
  <c r="L107" i="60"/>
  <c r="S107" i="60" s="1"/>
  <c r="T107" i="60" s="1"/>
  <c r="O117" i="60"/>
  <c r="L117" i="60"/>
  <c r="S117" i="60" s="1"/>
  <c r="T117" i="60"/>
  <c r="O119" i="60"/>
  <c r="L119" i="60"/>
  <c r="S119" i="60" s="1"/>
  <c r="T119" i="60" s="1"/>
  <c r="T104" i="60"/>
  <c r="O104" i="60"/>
  <c r="L104" i="60"/>
  <c r="S104" i="60" s="1"/>
  <c r="O112" i="60"/>
  <c r="L112" i="60"/>
  <c r="S112" i="60" s="1"/>
  <c r="T112" i="60" s="1"/>
  <c r="O105" i="60"/>
  <c r="L105" i="60"/>
  <c r="S105" i="60" s="1"/>
  <c r="T105" i="60" s="1"/>
  <c r="O116" i="60"/>
  <c r="L116" i="60"/>
  <c r="S116" i="60" s="1"/>
  <c r="T116" i="60" s="1"/>
  <c r="O103" i="60"/>
  <c r="L103" i="60"/>
  <c r="S103" i="60" s="1"/>
  <c r="T103" i="60" s="1"/>
  <c r="H115" i="60"/>
  <c r="K115" i="60" s="1"/>
  <c r="H114" i="60"/>
  <c r="K114" i="60" s="1"/>
  <c r="S113" i="60"/>
  <c r="T113" i="60" s="1"/>
  <c r="O110" i="60"/>
  <c r="L110" i="60"/>
  <c r="S110" i="60" s="1"/>
  <c r="T110" i="60"/>
  <c r="S110" i="59"/>
  <c r="T110" i="59" s="1"/>
  <c r="L104" i="59"/>
  <c r="O104" i="59"/>
  <c r="O103" i="59"/>
  <c r="L103" i="59"/>
  <c r="L107" i="59"/>
  <c r="O107" i="59"/>
  <c r="L108" i="59"/>
  <c r="O108" i="59"/>
  <c r="S106" i="59"/>
  <c r="T106" i="59" s="1"/>
  <c r="O16" i="58"/>
  <c r="L16" i="58"/>
  <c r="S16" i="58" s="1"/>
  <c r="T16" i="58" s="1"/>
  <c r="S30" i="58"/>
  <c r="T30" i="58" s="1"/>
  <c r="S31" i="58"/>
  <c r="T31" i="58" s="1"/>
  <c r="O18" i="58"/>
  <c r="L18" i="58"/>
  <c r="S18" i="58" s="1"/>
  <c r="T18" i="58" s="1"/>
  <c r="L22" i="58"/>
  <c r="S22" i="58" s="1"/>
  <c r="T22" i="58" s="1"/>
  <c r="O22" i="58"/>
  <c r="O33" i="58"/>
  <c r="L33" i="58"/>
  <c r="S33" i="58" s="1"/>
  <c r="T33" i="58" s="1"/>
  <c r="S25" i="58"/>
  <c r="T25" i="58" s="1"/>
  <c r="T32" i="58"/>
  <c r="O32" i="58"/>
  <c r="L32" i="58"/>
  <c r="S32" i="58" s="1"/>
  <c r="O17" i="58"/>
  <c r="L17" i="58"/>
  <c r="S17" i="58" s="1"/>
  <c r="T17" i="58" s="1"/>
  <c r="S21" i="58"/>
  <c r="T21" i="58" s="1"/>
  <c r="O24" i="58"/>
  <c r="L24" i="58"/>
  <c r="S24" i="58" s="1"/>
  <c r="T24" i="58" s="1"/>
  <c r="O34" i="58"/>
  <c r="L34" i="58"/>
  <c r="S34" i="58" s="1"/>
  <c r="T34" i="58" s="1"/>
  <c r="O25" i="59"/>
  <c r="S25" i="59" s="1"/>
  <c r="T25" i="59" s="1"/>
  <c r="S30" i="59"/>
  <c r="T30" i="59" s="1"/>
  <c r="L29" i="59"/>
  <c r="L168" i="59"/>
  <c r="S22" i="59"/>
  <c r="T22" i="59" s="1"/>
  <c r="L21" i="59"/>
  <c r="S21" i="59" s="1"/>
  <c r="T21" i="59" s="1"/>
  <c r="S26" i="59"/>
  <c r="T26" i="59" s="1"/>
  <c r="S38" i="59"/>
  <c r="T38" i="59" s="1"/>
  <c r="O33" i="59"/>
  <c r="S33" i="59" s="1"/>
  <c r="T33" i="59" s="1"/>
  <c r="S40" i="59"/>
  <c r="T40" i="59" s="1"/>
  <c r="L37" i="59"/>
  <c r="S37" i="59" s="1"/>
  <c r="T37" i="59" s="1"/>
  <c r="S32" i="59"/>
  <c r="T32" i="59" s="1"/>
  <c r="S39" i="59"/>
  <c r="T39" i="59" s="1"/>
  <c r="L80" i="58"/>
  <c r="S27" i="59"/>
  <c r="T27" i="59" s="1"/>
  <c r="S24" i="59"/>
  <c r="T24" i="59" s="1"/>
  <c r="S28" i="59"/>
  <c r="T28" i="59" s="1"/>
  <c r="L81" i="60"/>
  <c r="L168" i="60"/>
  <c r="H128" i="59"/>
  <c r="H129" i="59" s="1"/>
  <c r="S31" i="59"/>
  <c r="T31" i="59" s="1"/>
  <c r="S20" i="59"/>
  <c r="T20" i="59" s="1"/>
  <c r="S34" i="59"/>
  <c r="T34" i="59" s="1"/>
  <c r="L18" i="59"/>
  <c r="S18" i="59" s="1"/>
  <c r="T18" i="59" s="1"/>
  <c r="S17" i="59"/>
  <c r="T17" i="59" s="1"/>
  <c r="K16" i="59"/>
  <c r="H41" i="59"/>
  <c r="S36" i="59"/>
  <c r="T36" i="59" s="1"/>
  <c r="S35" i="59"/>
  <c r="T35" i="59" s="1"/>
  <c r="S29" i="59"/>
  <c r="T29" i="59" s="1"/>
  <c r="H41" i="58"/>
  <c r="S19" i="60" l="1"/>
  <c r="T19" i="60" s="1"/>
  <c r="S18" i="60"/>
  <c r="T18" i="60" s="1"/>
  <c r="S20" i="60"/>
  <c r="T20" i="60" s="1"/>
  <c r="S32" i="60"/>
  <c r="T32" i="60" s="1"/>
  <c r="S16" i="60"/>
  <c r="T16" i="60" s="1"/>
  <c r="S25" i="60"/>
  <c r="T25" i="60" s="1"/>
  <c r="S108" i="60"/>
  <c r="T108" i="60" s="1"/>
  <c r="O114" i="60"/>
  <c r="L114" i="60"/>
  <c r="S114" i="60" s="1"/>
  <c r="T114" i="60" s="1"/>
  <c r="O115" i="60"/>
  <c r="L115" i="60"/>
  <c r="S115" i="60" s="1"/>
  <c r="T115" i="60" s="1"/>
  <c r="S107" i="59"/>
  <c r="T107" i="59" s="1"/>
  <c r="S108" i="59"/>
  <c r="T108" i="59" s="1"/>
  <c r="S103" i="59"/>
  <c r="T103" i="59" s="1"/>
  <c r="S104" i="59"/>
  <c r="T104" i="59" s="1"/>
  <c r="O41" i="60"/>
  <c r="K41" i="60"/>
  <c r="H41" i="60"/>
  <c r="H128" i="60"/>
  <c r="H129" i="60" s="1"/>
  <c r="K128" i="60"/>
  <c r="O128" i="60"/>
  <c r="O16" i="59"/>
  <c r="O41" i="59" s="1"/>
  <c r="L16" i="59"/>
  <c r="K41" i="59"/>
  <c r="K128" i="59"/>
  <c r="K129" i="59" s="1"/>
  <c r="O128" i="59"/>
  <c r="O129" i="59" s="1"/>
  <c r="K41" i="58"/>
  <c r="O41" i="58"/>
  <c r="T41" i="60" l="1"/>
  <c r="K129" i="60"/>
  <c r="L41" i="60"/>
  <c r="O129" i="60"/>
  <c r="L128" i="60"/>
  <c r="S16" i="59"/>
  <c r="L41" i="59"/>
  <c r="L128" i="59"/>
  <c r="L129" i="59" s="1"/>
  <c r="L41" i="58"/>
  <c r="L129" i="60" l="1"/>
  <c r="S41" i="60"/>
  <c r="S128" i="60"/>
  <c r="S129" i="60" s="1"/>
  <c r="T128" i="60"/>
  <c r="T129" i="60" s="1"/>
  <c r="S128" i="59"/>
  <c r="T128" i="59"/>
  <c r="S41" i="59"/>
  <c r="T16" i="59"/>
  <c r="T41" i="59" s="1"/>
  <c r="S41" i="58"/>
  <c r="T41" i="58"/>
  <c r="T129" i="59" l="1"/>
  <c r="S129" i="59"/>
  <c r="J17" i="51"/>
  <c r="H17" i="51"/>
  <c r="F17" i="51"/>
  <c r="K17" i="51" s="1"/>
  <c r="O17" i="51" l="1"/>
  <c r="L17" i="51"/>
  <c r="F42" i="51" l="1"/>
  <c r="D80" i="51"/>
  <c r="C80" i="51"/>
  <c r="B80" i="51"/>
  <c r="D79" i="51"/>
  <c r="C79" i="51"/>
  <c r="B79" i="51"/>
  <c r="D78" i="51"/>
  <c r="C78" i="51"/>
  <c r="B78" i="51"/>
  <c r="D77" i="51"/>
  <c r="C77" i="51"/>
  <c r="B77" i="51"/>
  <c r="D76" i="51"/>
  <c r="C76" i="51"/>
  <c r="B76" i="51"/>
  <c r="D75" i="51"/>
  <c r="C75" i="51"/>
  <c r="B75" i="51"/>
  <c r="D74" i="51"/>
  <c r="C74" i="51"/>
  <c r="B74" i="51"/>
  <c r="D73" i="51"/>
  <c r="C73" i="51"/>
  <c r="B73" i="51"/>
  <c r="D72" i="51"/>
  <c r="C72" i="51"/>
  <c r="B72" i="51"/>
  <c r="D71" i="51"/>
  <c r="C71" i="51"/>
  <c r="B71" i="51"/>
  <c r="D70" i="51"/>
  <c r="C70" i="51"/>
  <c r="B70" i="51"/>
  <c r="D69" i="51"/>
  <c r="C69" i="51"/>
  <c r="B69" i="51"/>
  <c r="D68" i="51"/>
  <c r="C68" i="51"/>
  <c r="B68" i="51"/>
  <c r="D67" i="51"/>
  <c r="C67" i="51"/>
  <c r="B67" i="51"/>
  <c r="D66" i="51"/>
  <c r="C66" i="51"/>
  <c r="B66" i="51"/>
  <c r="D65" i="51"/>
  <c r="C65" i="51"/>
  <c r="B65" i="51"/>
  <c r="D64" i="51"/>
  <c r="C64" i="51"/>
  <c r="B64" i="51"/>
  <c r="D63" i="51"/>
  <c r="C63" i="51"/>
  <c r="B63" i="51"/>
  <c r="D62" i="51"/>
  <c r="C62" i="51"/>
  <c r="B62" i="51"/>
  <c r="D61" i="51"/>
  <c r="C61" i="51"/>
  <c r="B61" i="51"/>
  <c r="D60" i="51"/>
  <c r="C60" i="51"/>
  <c r="B60" i="51"/>
  <c r="D59" i="51"/>
  <c r="C59" i="51"/>
  <c r="B59" i="51"/>
  <c r="D58" i="51"/>
  <c r="C58" i="51"/>
  <c r="B58" i="51"/>
  <c r="D57" i="51"/>
  <c r="C57" i="51"/>
  <c r="B57" i="51"/>
  <c r="D56" i="51"/>
  <c r="C56" i="51"/>
  <c r="B56" i="51"/>
  <c r="J42" i="51" l="1"/>
  <c r="H18" i="51" l="1"/>
  <c r="K18" i="51" s="1"/>
  <c r="L18" i="51" s="1"/>
  <c r="L42" i="51" s="1"/>
  <c r="R42" i="51"/>
  <c r="Q42" i="51"/>
  <c r="P42" i="51"/>
  <c r="N42" i="51"/>
  <c r="G42" i="51"/>
  <c r="A19" i="5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18" i="51"/>
  <c r="M42" i="51"/>
  <c r="H42" i="51" l="1"/>
  <c r="O18" i="51"/>
  <c r="S18" i="51" s="1"/>
  <c r="T18" i="51" s="1"/>
  <c r="K42" i="51" l="1"/>
  <c r="O42" i="51"/>
  <c r="S17" i="51" l="1"/>
  <c r="S42" i="51" l="1"/>
  <c r="T17" i="51"/>
  <c r="T42" i="51" s="1"/>
  <c r="K81" i="51" l="1"/>
  <c r="J81" i="51"/>
  <c r="I81" i="51"/>
  <c r="H81" i="51"/>
  <c r="G81" i="51"/>
  <c r="F81" i="51"/>
  <c r="E81" i="51"/>
  <c r="L80" i="51"/>
  <c r="L79" i="51"/>
  <c r="L78" i="51"/>
  <c r="L77" i="51"/>
  <c r="L76" i="51"/>
  <c r="L75" i="51"/>
  <c r="L74" i="51"/>
  <c r="L73" i="51"/>
  <c r="L72" i="51"/>
  <c r="L71" i="51"/>
  <c r="L70" i="51"/>
  <c r="L69" i="51"/>
  <c r="L68" i="51"/>
  <c r="L67" i="51"/>
  <c r="L66" i="51"/>
  <c r="L65" i="51"/>
  <c r="L64" i="51"/>
  <c r="L63" i="51"/>
  <c r="L62" i="51"/>
  <c r="L61" i="51"/>
  <c r="L60" i="51"/>
  <c r="L59" i="51"/>
  <c r="L58" i="51"/>
  <c r="L57" i="51"/>
  <c r="A57" i="5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L56" i="51"/>
  <c r="L81" i="51" l="1"/>
</calcChain>
</file>

<file path=xl/sharedStrings.xml><?xml version="1.0" encoding="utf-8"?>
<sst xmlns="http://schemas.openxmlformats.org/spreadsheetml/2006/main" count="2927" uniqueCount="502">
  <si>
    <t xml:space="preserve"> </t>
  </si>
  <si>
    <t>FUNCTIONAL AREA:</t>
  </si>
  <si>
    <t>PUBLIC HEALTH / SOCIAL SERVICES</t>
  </si>
  <si>
    <t>DEPARTMENT/AGENCY:</t>
  </si>
  <si>
    <t>PROGRAM:</t>
  </si>
  <si>
    <t>FUND:</t>
  </si>
  <si>
    <t>Input by Department</t>
  </si>
  <si>
    <t>( A )</t>
  </si>
  <si>
    <t>( B )</t>
  </si>
  <si>
    <t>( C )</t>
  </si>
  <si>
    <t>( D )</t>
  </si>
  <si>
    <t>( E )</t>
  </si>
  <si>
    <t>( F )</t>
  </si>
  <si>
    <t>( G )</t>
  </si>
  <si>
    <t>( H )</t>
  </si>
  <si>
    <t>( I )</t>
  </si>
  <si>
    <t>( J )</t>
  </si>
  <si>
    <t>( K )</t>
  </si>
  <si>
    <t>( L )</t>
  </si>
  <si>
    <t>( M )</t>
  </si>
  <si>
    <t>( N )</t>
  </si>
  <si>
    <t>( O )</t>
  </si>
  <si>
    <t>( P )</t>
  </si>
  <si>
    <t>( Q )</t>
  </si>
  <si>
    <t>( R )</t>
  </si>
  <si>
    <t>(S)</t>
  </si>
  <si>
    <t>Increment</t>
  </si>
  <si>
    <t xml:space="preserve">              Benefits</t>
  </si>
  <si>
    <t>Position</t>
  </si>
  <si>
    <t>Name of</t>
  </si>
  <si>
    <t>Grade/</t>
  </si>
  <si>
    <t>( E+F+G+I )</t>
  </si>
  <si>
    <t xml:space="preserve">Retirement </t>
  </si>
  <si>
    <t>Retire (DDI)</t>
  </si>
  <si>
    <t>Social Security</t>
  </si>
  <si>
    <t>Medicare</t>
  </si>
  <si>
    <t>Life</t>
  </si>
  <si>
    <t>Medical</t>
  </si>
  <si>
    <t>Dental</t>
  </si>
  <si>
    <t>Total Benefits</t>
  </si>
  <si>
    <t>( J + R )</t>
  </si>
  <si>
    <t>No.</t>
  </si>
  <si>
    <t>Number</t>
  </si>
  <si>
    <t>Title  1/</t>
  </si>
  <si>
    <t>Incumbent</t>
  </si>
  <si>
    <t>Step</t>
  </si>
  <si>
    <t>Salary</t>
  </si>
  <si>
    <t>Overtime</t>
  </si>
  <si>
    <t>Special*</t>
  </si>
  <si>
    <t>Date</t>
  </si>
  <si>
    <t>Amt.</t>
  </si>
  <si>
    <t>Subtotal</t>
  </si>
  <si>
    <t>(J * 30.77%)  2/</t>
  </si>
  <si>
    <t>($19.01*26PP) 3/</t>
  </si>
  <si>
    <t>(6.2% * J)</t>
  </si>
  <si>
    <t>(1.45% * J)</t>
  </si>
  <si>
    <t>4/</t>
  </si>
  <si>
    <t>( Premium)</t>
  </si>
  <si>
    <t>( K thru Q )</t>
  </si>
  <si>
    <t>TOTAL</t>
  </si>
  <si>
    <t>Grand Total:</t>
  </si>
  <si>
    <t>----</t>
  </si>
  <si>
    <t>* Night Differential / Hazardous / Worker's Compensation / etc.</t>
  </si>
  <si>
    <t>1/  Indicate "(LTA)" or "(Temp.)" next to Position Title (where applicable).</t>
  </si>
  <si>
    <t>2/  FY 2025 GovGuam contribution rate of 30.77% for the Government of Guam Retirement is subject to change.</t>
  </si>
  <si>
    <t>3/  FY 2025 GovGuam contribution rate of $19.01 (bi-weekly) for DDI is subject to change.</t>
  </si>
  <si>
    <t>4/  FY 2025 GovGuam contribution rate of $187 (per annum) for Life Insurance is subject to change.</t>
  </si>
  <si>
    <t>Special Pay Categories</t>
  </si>
  <si>
    <t>1/</t>
  </si>
  <si>
    <t>2/</t>
  </si>
  <si>
    <t>3/</t>
  </si>
  <si>
    <t>5/</t>
  </si>
  <si>
    <t>6/</t>
  </si>
  <si>
    <t xml:space="preserve">Holiday </t>
  </si>
  <si>
    <t>Night Differential</t>
  </si>
  <si>
    <t>Nurse Sunday</t>
  </si>
  <si>
    <t xml:space="preserve">Nurse </t>
  </si>
  <si>
    <t>EMT</t>
  </si>
  <si>
    <t>Pay</t>
  </si>
  <si>
    <t>Hazard</t>
  </si>
  <si>
    <t>( D+E+F+G+H+I+J )</t>
  </si>
  <si>
    <t>Title</t>
  </si>
  <si>
    <t>10%</t>
  </si>
  <si>
    <t>8%</t>
  </si>
  <si>
    <t>1.5</t>
  </si>
  <si>
    <t>15%</t>
  </si>
  <si>
    <t>10% of reg. rate, applicable from 6pm-6am, employee must work 4 hours consecutive after 6pm for entitlement of the pay</t>
  </si>
  <si>
    <t>Applies to law enforcement personnel</t>
  </si>
  <si>
    <t>Applies to solid waste employees</t>
  </si>
  <si>
    <t>1 ½ of reg. rate of pay from 12am Friday to 12 midnight Sunday</t>
  </si>
  <si>
    <t>1 ½ of reg. rate of pay on daily work exceeding 8 hours</t>
  </si>
  <si>
    <t>Applicable only to GFD ambulatory service personnel. 15% of reg. rate of pay</t>
  </si>
  <si>
    <t>PUBLIC HEALTH &amp; SOCIAL SERVICES - DIVISION OF CHILDREN'S WELLNESS</t>
  </si>
  <si>
    <t>Administrative Assistant</t>
  </si>
  <si>
    <t>VeneseMarie T. Leon Guerrero</t>
  </si>
  <si>
    <t>Pauline Camacho</t>
  </si>
  <si>
    <t>Special Project Coordinator</t>
  </si>
  <si>
    <t>FEDERAL</t>
  </si>
  <si>
    <t>JX-04</t>
  </si>
  <si>
    <t>NX-06</t>
  </si>
  <si>
    <t>PRESCHOOL DEVELOPMENT GRANT</t>
  </si>
  <si>
    <t>SOCIAL SERVICES</t>
  </si>
  <si>
    <t>CHILD PROTECTIVE SERVICES</t>
  </si>
  <si>
    <t>GENERAL FUND</t>
  </si>
  <si>
    <t>Social Services Supervisor I (Classified)</t>
  </si>
  <si>
    <t>Kahele, Mokihana (4/25/24)</t>
  </si>
  <si>
    <t>OX-06</t>
  </si>
  <si>
    <t>Social Worker III (Classified)</t>
  </si>
  <si>
    <t>Vacant (M. San Nicolas-12/26/23)</t>
  </si>
  <si>
    <t>NX-01</t>
  </si>
  <si>
    <t>D'Cruz, Olivia J. (7/25/22)</t>
  </si>
  <si>
    <t>NX-03</t>
  </si>
  <si>
    <t>Social Worker II (Classified)</t>
  </si>
  <si>
    <t>Arriola, Jenna K. (09/30/19)</t>
  </si>
  <si>
    <t>Social Worker II  (Classified)</t>
  </si>
  <si>
    <t>Villasoto, Orleen T.C.(11/16/20)</t>
  </si>
  <si>
    <t>Suva, Chloe M. (5/1/23)</t>
  </si>
  <si>
    <t>NX-02</t>
  </si>
  <si>
    <t>Howard, John R. (5/1/23)</t>
  </si>
  <si>
    <t>Rodrigues, Melanie M.(5/1/23)</t>
  </si>
  <si>
    <t>Sablan, Michelle (11/22/23)</t>
  </si>
  <si>
    <t>Morcilla, Nicole (07/20/21)</t>
  </si>
  <si>
    <t>NX-08</t>
  </si>
  <si>
    <t xml:space="preserve">Social Worker III  </t>
  </si>
  <si>
    <t xml:space="preserve">Vacant (8/1/22) </t>
  </si>
  <si>
    <t>Vacant (3/28/22)</t>
  </si>
  <si>
    <t>Vacant (M. Lizama - 10/12/21)</t>
  </si>
  <si>
    <t>Social Worker II (Unclassified)</t>
  </si>
  <si>
    <t>Alave, Vincent John (7/5/22)</t>
  </si>
  <si>
    <t>MX-01</t>
  </si>
  <si>
    <t>Mafnas, Norajean B (12/2/24)</t>
  </si>
  <si>
    <t>Artero, Patience (2/5/24)</t>
  </si>
  <si>
    <t xml:space="preserve">Social Worker II </t>
  </si>
  <si>
    <t>Vacant (G. Bautista-4/25/24))</t>
  </si>
  <si>
    <t>Social Worker I (Unclassified)</t>
  </si>
  <si>
    <t>Vacant (A. Kole-3/29/24)</t>
  </si>
  <si>
    <t>LX-01</t>
  </si>
  <si>
    <t>Grand Total</t>
  </si>
  <si>
    <t>2/  FY 2025 (Proposed) GovGuam contribution rate of 30.77% for the Government of Guam Retirement is subject to change.</t>
  </si>
  <si>
    <t>3/  FY 2025 (Proposed) GovGuam contribution rate of $19.01 (bi-weekly) for DDI is subject to change.</t>
  </si>
  <si>
    <t>4/  FY 2025 (Proposed) GovGuam contribution rate of $187 (per annum) for Life Insurance is subject to change.</t>
  </si>
  <si>
    <t>Child Welfare</t>
  </si>
  <si>
    <t>Differential Pay</t>
  </si>
  <si>
    <t>Borja, Olivia J. (7/25/22)</t>
  </si>
  <si>
    <t>Vacant (10/12/21)</t>
  </si>
  <si>
    <t>Vacant (S. Ilesugam-7/12/24)</t>
  </si>
  <si>
    <t>Vacant (2/5/24)</t>
  </si>
  <si>
    <t>Lujan-Nucum, Johnathon (3/18/24)</t>
  </si>
  <si>
    <t>Sub Total</t>
  </si>
  <si>
    <t>10% of reg. rate,  applicable from 6pm- 6am, employee must work 4 hours consecutive after 6pm for entitlement of the pay</t>
  </si>
  <si>
    <t>Applies to Child Welfare Services Professions (E.O. 21-26)</t>
  </si>
  <si>
    <t>Child Welfare Worker  Differential Pay Policy (E.O. 21-26)</t>
  </si>
  <si>
    <t>1 ½  of  reg. rate of pay from 12am Friday to 12 midnight Sunday</t>
  </si>
  <si>
    <t>1 ½  of reg. rate of pay on daily work exceeding 8 hours</t>
  </si>
  <si>
    <t>BUREAU OF SOCIAL SERVICES ADMINISTRATION</t>
  </si>
  <si>
    <t>Page 1 of 2</t>
  </si>
  <si>
    <t>Bautista, Gabrielle (4/25/24)</t>
  </si>
  <si>
    <t>OX-05</t>
  </si>
  <si>
    <t xml:space="preserve">Sivalingam, Monieshaa (7/29/24) </t>
  </si>
  <si>
    <t>Vacant (M. Sivalingam-7/29/24)</t>
  </si>
  <si>
    <t>24-006</t>
  </si>
  <si>
    <t>Matagolai, Noreen (3/25/24)</t>
  </si>
  <si>
    <t>Community Program Aide II (Unclassified)</t>
  </si>
  <si>
    <t>Techaira, Janice M. (LTA-12/9/24)</t>
  </si>
  <si>
    <t>GX-01</t>
  </si>
  <si>
    <t>Community Program Aide II Unclassified)</t>
  </si>
  <si>
    <t>Smith, Channi-Alia C (1/16/25)</t>
  </si>
  <si>
    <t xml:space="preserve">Community Program Aide I </t>
  </si>
  <si>
    <t>Vacant (E. Rivera-6/3/24)</t>
  </si>
  <si>
    <t>EX-01</t>
  </si>
  <si>
    <t>Vacant (J. Aldan-6/28/24)</t>
  </si>
  <si>
    <t>Community Program Aide I (Classified)</t>
  </si>
  <si>
    <t>Panganiban, Ann Jennette (12/3/23)</t>
  </si>
  <si>
    <t>Quitano, Miyoko H (2/17/22)</t>
  </si>
  <si>
    <t>EX-02</t>
  </si>
  <si>
    <t>Camacho, Jasmin Q. (6/5/23)</t>
  </si>
  <si>
    <t>Templanza, Rachiel V.(4/10/23)</t>
  </si>
  <si>
    <t>Paet, Taeko (4/10/23)</t>
  </si>
  <si>
    <t>Community Program Aide I (Unclassified)</t>
  </si>
  <si>
    <t>Calvo, Martinie (1/16/25)</t>
  </si>
  <si>
    <t>Vacant (C. San Nicolas - 8/17/23)</t>
  </si>
  <si>
    <t xml:space="preserve">Homemaker (in lieu of CSR-LTA) </t>
  </si>
  <si>
    <t>Vacant (A. Lizama - 2/7/25)</t>
  </si>
  <si>
    <t>22-024</t>
  </si>
  <si>
    <t>Homemaker (LTA)</t>
  </si>
  <si>
    <t>Flores, Tiara Marie (6/1/24)</t>
  </si>
  <si>
    <r>
      <t>Community Program Aide II (</t>
    </r>
    <r>
      <rPr>
        <b/>
        <sz val="7"/>
        <rFont val="Times New Roman"/>
        <family val="1"/>
      </rPr>
      <t>in lieu of Homemaker-Unclassified)</t>
    </r>
  </si>
  <si>
    <t>Vacant (M. Quintanilla - 2/12/25)</t>
  </si>
  <si>
    <t>Timbang, Alvin (9/28/23)</t>
  </si>
  <si>
    <t>Quintanilla, Melinda (2/12/25)</t>
  </si>
  <si>
    <t>Vacant (C. Tedtaotao - 10/3/23)</t>
  </si>
  <si>
    <t>Vacant (T. Morrison-4/26/23)</t>
  </si>
  <si>
    <t>Vacant (M. George - 4/10/23)</t>
  </si>
  <si>
    <t>Vacant (J. Salle - 4/22/23)</t>
  </si>
  <si>
    <t>Vacant (J. Lujan - 1/4/23)</t>
  </si>
  <si>
    <t>Sub-Total</t>
  </si>
  <si>
    <t>Page 2 of 2</t>
  </si>
  <si>
    <t>6***001-100-25-1760005</t>
  </si>
  <si>
    <t>24-155</t>
  </si>
  <si>
    <t>Root, Jacilyn-Joy C. (4/15/24)</t>
  </si>
  <si>
    <t>24-157</t>
  </si>
  <si>
    <t>Uncangco, Amber N.A. (4/22/24)</t>
  </si>
  <si>
    <t>Community Program Aide I (TA/LTA)</t>
  </si>
  <si>
    <t>Vacant (M. Imbat) (4/15/24)</t>
  </si>
  <si>
    <t>Vacant (J. Aldan) (4/22/24)</t>
  </si>
  <si>
    <t>Arile, Mae Ann M (7/15/24)</t>
  </si>
  <si>
    <t>San Agustin, Liza Ann C. (7/15/24)</t>
  </si>
  <si>
    <t>22-043</t>
  </si>
  <si>
    <t>Homemaker</t>
  </si>
  <si>
    <t>Vacant-New (10/4/22)</t>
  </si>
  <si>
    <t>23-009</t>
  </si>
  <si>
    <t>Vacant-New (10/17/23)</t>
  </si>
  <si>
    <t>Special Projects Coordinator (Unclassified)</t>
  </si>
  <si>
    <t>Vacant (J. Flores - 10/18/24)</t>
  </si>
  <si>
    <t>24-027</t>
  </si>
  <si>
    <t>Administrative Aide (Classified)</t>
  </si>
  <si>
    <t>New (10/23/23)</t>
  </si>
  <si>
    <t>FX-01</t>
  </si>
  <si>
    <t>24-098</t>
  </si>
  <si>
    <t>Management Analyst IV (Classified)</t>
  </si>
  <si>
    <t>New (12/12/23)</t>
  </si>
  <si>
    <t>24-099</t>
  </si>
  <si>
    <t>Management Analyst III (Classfied)</t>
  </si>
  <si>
    <t>TITLE XX</t>
  </si>
  <si>
    <t>PAGE 1 OF 2</t>
  </si>
  <si>
    <t>6***001-101-25-1726136</t>
  </si>
  <si>
    <t>HS Program Administrator (Classified)</t>
  </si>
  <si>
    <t>Mafnas, Patricia SN (7.15.24)</t>
  </si>
  <si>
    <t>Social Services Supervisor II (Classified)</t>
  </si>
  <si>
    <t>Gooden, Crystal JF (2/28/22)</t>
  </si>
  <si>
    <t>Brewster, Pamela (6/5/21)</t>
  </si>
  <si>
    <t>OX-07</t>
  </si>
  <si>
    <t>Lizama, Maeleen D. (10/12/22)</t>
  </si>
  <si>
    <t>Borja, Joelyn M (10/3/22)</t>
  </si>
  <si>
    <t>Program Coordinator IV (Classified)</t>
  </si>
  <si>
    <t>Vacant (D. Diras - 9/20/24)</t>
  </si>
  <si>
    <t>OX-01</t>
  </si>
  <si>
    <t>Program Coordinator III (Classified)</t>
  </si>
  <si>
    <t>Willsey, James A. (2/13/12)</t>
  </si>
  <si>
    <t>NX-11</t>
  </si>
  <si>
    <t xml:space="preserve">Program Coordinator IV (Classified-in lieu of MAII) </t>
  </si>
  <si>
    <t>Vacant (M. San Nicolas-6/8/23) Recruitment on process</t>
  </si>
  <si>
    <t>Roberto, Norma Jean (2/13/12)</t>
  </si>
  <si>
    <t>Senior, Sarah Ann T. (1/30/2010)</t>
  </si>
  <si>
    <t>Chargualaf, Blaine ( 4/8/24)</t>
  </si>
  <si>
    <t>Terlaje, Andrew (06/21/21)</t>
  </si>
  <si>
    <t>Vacant (T. Martinez - 10/29/24)</t>
  </si>
  <si>
    <t xml:space="preserve">Social Worker II (Classified) </t>
  </si>
  <si>
    <t>Vacant (P. Santos - 9/6/24)</t>
  </si>
  <si>
    <t>Lujan, Keiani T. (06/28/21)</t>
  </si>
  <si>
    <t xml:space="preserve">Social Worker I </t>
  </si>
  <si>
    <t>Vacant (G. Righetti, Gia-2/6/23)</t>
  </si>
  <si>
    <t>Chargualaf, Aleiah Tasi (8/15/22 - Unclass)</t>
  </si>
  <si>
    <t>Vacant (J. Howard-5/1/23)</t>
  </si>
  <si>
    <t>Administrative Assistant (Classified)</t>
  </si>
  <si>
    <t>Vacant (T. Opena - 2/24/25)</t>
  </si>
  <si>
    <t>JX-01</t>
  </si>
  <si>
    <t>Customer Services Representative (Classified)</t>
  </si>
  <si>
    <t>Duenas, Ricky Gene C. (6/1/15)</t>
  </si>
  <si>
    <t>HX-10</t>
  </si>
  <si>
    <t>Word Processing Secretary II (Classified)</t>
  </si>
  <si>
    <t>Pangelinan, Mae (eff. 03/02/21)</t>
  </si>
  <si>
    <t>HX-08</t>
  </si>
  <si>
    <t>Clerk III (Classified)</t>
  </si>
  <si>
    <t>Macaranas, Lorna Lynn S.N. (4/20/15)</t>
  </si>
  <si>
    <t>EX-09</t>
  </si>
  <si>
    <t>Homemaker (Classified)</t>
  </si>
  <si>
    <t>Quinene, Julia S.A. (1/10/2011)</t>
  </si>
  <si>
    <t>GX-10</t>
  </si>
  <si>
    <t>Salas, Norma J. (2/7/2005)</t>
  </si>
  <si>
    <t>GX-11</t>
  </si>
  <si>
    <t>Roberto, Territa S. (10/21/2013)</t>
  </si>
  <si>
    <t>Incentive</t>
  </si>
  <si>
    <t>Applies to law enforcement personnels</t>
  </si>
  <si>
    <t>PAGE 2 OF 2</t>
  </si>
  <si>
    <t>Flores, Hilary T. (8/4/14)</t>
  </si>
  <si>
    <t>GX-09</t>
  </si>
  <si>
    <t>Calvo, Chelce (08/17/21)</t>
  </si>
  <si>
    <t>GX-04</t>
  </si>
  <si>
    <t>Guzman, Jennet (11/16/21)</t>
  </si>
  <si>
    <t>Santos, Princess L. (6/13/22)</t>
  </si>
  <si>
    <t>Escalera, Eileen V. (9/16/15)</t>
  </si>
  <si>
    <t>NX-09</t>
  </si>
  <si>
    <t>Vacant (C. Santos-5/20/21)</t>
  </si>
  <si>
    <t>Vacant (D. Diras - 9/23/24)</t>
  </si>
  <si>
    <t>Vacant (N. Orencia - 10/23/22)</t>
  </si>
  <si>
    <t>Whosendove, Angelia (6/26/23)</t>
  </si>
  <si>
    <t>Reyes, William (2/5/24)</t>
  </si>
  <si>
    <t>Vacant (M. Kahele- 4/25/24)</t>
  </si>
  <si>
    <t xml:space="preserve">Vacant (M. Sablan - 2/25/22) </t>
  </si>
  <si>
    <t>Vacant (J. Simpao - 2/4/24)</t>
  </si>
  <si>
    <t>Simpao, Janeisha (2/5/24)</t>
  </si>
  <si>
    <t>Social Worker I (Classified)</t>
  </si>
  <si>
    <t>Sato Keila (4/8/24)</t>
  </si>
  <si>
    <t>Vacant (5/11/23)</t>
  </si>
  <si>
    <t>Program Coordinator I (lieu MAI) (Classified)</t>
  </si>
  <si>
    <t>Opena, Ma. Teresa (02/24/25)</t>
  </si>
  <si>
    <t>KX-04</t>
  </si>
  <si>
    <t>Management Analyst I</t>
  </si>
  <si>
    <t>Vacant (J. Camacho-5/3/24)</t>
  </si>
  <si>
    <t>KX-01</t>
  </si>
  <si>
    <t>Vacant (J. Willsey-6/14/04)</t>
  </si>
  <si>
    <t>Milano, Maureen (2/6/23)</t>
  </si>
  <si>
    <t>23-013</t>
  </si>
  <si>
    <t>Vacant (10/18/22)</t>
  </si>
  <si>
    <t>HX-01</t>
  </si>
  <si>
    <t>Administrative Aide (in lieu of Clerk III)</t>
  </si>
  <si>
    <t>Vacant (A. Sablan-2/17/23)</t>
  </si>
  <si>
    <t>Clerk I (Classified)</t>
  </si>
  <si>
    <t xml:space="preserve">Vacant </t>
  </si>
  <si>
    <t>DX-01</t>
  </si>
  <si>
    <t>Flores, Hilary T.</t>
  </si>
  <si>
    <t>Escalera, Eileen V.</t>
  </si>
  <si>
    <t>Program Coordinator I (lieu Management Analyst I)</t>
  </si>
  <si>
    <t>Vacant (M. San Nicolas 09/22/21) Recruitment in progress</t>
  </si>
  <si>
    <t>GY2023 CHILD CARE DEVELOPMENT BLOCK GRANT - ADMIN</t>
  </si>
  <si>
    <t>6***001-101-23-1760104</t>
  </si>
  <si>
    <t>Chief Children's Services Administrator</t>
  </si>
  <si>
    <t>SX-01</t>
  </si>
  <si>
    <t>DCW24193</t>
  </si>
  <si>
    <t>Special Projects Coordinator</t>
  </si>
  <si>
    <t>Vacant (Vacated by R. Mafnas eff. 3/16/25)</t>
  </si>
  <si>
    <t>NX-04</t>
  </si>
  <si>
    <t>Program Coordinator I (LTA)</t>
  </si>
  <si>
    <t>Vacant (Vacated by N. Bautista 12/2/24)</t>
  </si>
  <si>
    <t>23-041</t>
  </si>
  <si>
    <t>Administrative Officer</t>
  </si>
  <si>
    <t>Yamaguchi, Linda (Eff. 6/03/24)</t>
  </si>
  <si>
    <t>Vacant (Recruitment in progress)</t>
  </si>
  <si>
    <t>DCW24194</t>
  </si>
  <si>
    <t>DCW24026</t>
  </si>
  <si>
    <t>Clerk I (LTA)</t>
  </si>
  <si>
    <t>Vacant (Vacated by R. O'Mallan eff. 1/21/25)</t>
  </si>
  <si>
    <t>CX-01</t>
  </si>
  <si>
    <t>DCW25010</t>
  </si>
  <si>
    <t xml:space="preserve">Human Services Program Administrator </t>
  </si>
  <si>
    <t>RX-01</t>
  </si>
  <si>
    <t xml:space="preserve">Program Coordinator IV </t>
  </si>
  <si>
    <t>DCW24029</t>
  </si>
  <si>
    <t>Program Coordinator III (TA)</t>
  </si>
  <si>
    <t>Program Coordinator II (LTA)</t>
  </si>
  <si>
    <t>Vacant (Vacated by A. Suharto eff. 8/27/24)</t>
  </si>
  <si>
    <t>Program Coordinator II (TA)</t>
  </si>
  <si>
    <t>DCW25011</t>
  </si>
  <si>
    <t>Program Coordinator I</t>
  </si>
  <si>
    <t>Mafnas, Rojuna (Eff. 3/17/25)</t>
  </si>
  <si>
    <t>DCW25012</t>
  </si>
  <si>
    <t>Serineo, Leilani (Eff. 3/17/25)</t>
  </si>
  <si>
    <t>GY2024 CHILD CARE DEVELOPMENT BLOCK GRANT - ADMIN</t>
  </si>
  <si>
    <t>6***001-101-24-1760104</t>
  </si>
  <si>
    <t>GY2024 CHILD CARE DEVELOPMENT BLOCK GRANT - TARGET</t>
  </si>
  <si>
    <t>Timoteo, Maria (Eff. 2/03/25)</t>
  </si>
  <si>
    <t>Social Service Licensing Officer</t>
  </si>
  <si>
    <t>Flores, Brittney M. (Eff. 12/30/2024)</t>
  </si>
  <si>
    <t>Lujan, Michael JB (Eff. 12/02/24)</t>
  </si>
  <si>
    <t>San Nicolas, Markele (Eff. 12/02/24)</t>
  </si>
  <si>
    <t>Bautista, Noelle (Eff. 12/02/24)</t>
  </si>
  <si>
    <t>Sanchez, Fred (Eff. 12/02/24)</t>
  </si>
  <si>
    <t>DCW24170</t>
  </si>
  <si>
    <t>GY2023 CHILD CARE DEVELOPMENT BLOCK GRANT - TARGET</t>
  </si>
  <si>
    <t>Program Coordinator III</t>
  </si>
  <si>
    <t>Vacant (Vacated by H. Quinata - Recruitment in progress)</t>
  </si>
  <si>
    <t>DCW24148</t>
  </si>
  <si>
    <t>Social Service Licensing Officer (LTA/TA)</t>
  </si>
  <si>
    <t>Vacant (Vacated by B. Flores eff. 12/27/24)</t>
  </si>
  <si>
    <t>Child Care Compliance Officer</t>
  </si>
  <si>
    <t>Aquino, Lucille S. (Eff. 9/23/24)</t>
  </si>
  <si>
    <t>Borja, June Reyes (Eff. 6/03/24)</t>
  </si>
  <si>
    <t>Buendicho, Courtney (Eff. 5/27/24)</t>
  </si>
  <si>
    <t>Vacant (Vacated by M. Camacho eff. 9/6/24)</t>
  </si>
  <si>
    <t>DCW23311</t>
  </si>
  <si>
    <t>Customer Service Representative</t>
  </si>
  <si>
    <t>22-006</t>
  </si>
  <si>
    <t>Customer Service Representative (LTA)</t>
  </si>
  <si>
    <t>Vacant (Vacated by M. Lujan eff 12/2/24)</t>
  </si>
  <si>
    <t>DCW23307</t>
  </si>
  <si>
    <t>Eustaquio, Ricasha (Eff. 5/20/24)</t>
  </si>
  <si>
    <t>Community Program Aide I</t>
  </si>
  <si>
    <t>David, Carlo (Eff. 4/10/23)</t>
  </si>
  <si>
    <t>DCW24172</t>
  </si>
  <si>
    <t>NX-07</t>
  </si>
  <si>
    <t>DCW24173</t>
  </si>
  <si>
    <t>Management Analyst I (LTA/TA)</t>
  </si>
  <si>
    <t>Vacant (Vacated by M. Nededog eff. 1/10/25)</t>
  </si>
  <si>
    <t>Environmental Health Specialist Supervisor</t>
  </si>
  <si>
    <t>Vacant (DEH)</t>
  </si>
  <si>
    <t>Environmental Health Specialist</t>
  </si>
  <si>
    <t>Program Coordinator I (CLTA)</t>
  </si>
  <si>
    <t xml:space="preserve">Vacant (DEH-Vacated by D. Taitano eff 3/07/25) </t>
  </si>
  <si>
    <t>DEH25-01</t>
  </si>
  <si>
    <t>Program Coordinator I</t>
  </si>
  <si>
    <t>Quinata, Jerome (Eff. 3/20/24)</t>
  </si>
  <si>
    <t>DCW24175</t>
  </si>
  <si>
    <t>GY2025 CHILD CARE DEVELOPMENT BLOCK GRANT - TARGET</t>
  </si>
  <si>
    <t>6***001-101-25-1760104</t>
  </si>
  <si>
    <t>DCW25034</t>
  </si>
  <si>
    <t>DCW25029</t>
  </si>
  <si>
    <t>Program Coordinator II</t>
  </si>
  <si>
    <t>DCW25030</t>
  </si>
  <si>
    <t>DCW25031</t>
  </si>
  <si>
    <t>DCW25035</t>
  </si>
  <si>
    <t>Customer Service Supervisor</t>
  </si>
  <si>
    <t>Customer Service Rep. (TA)</t>
  </si>
  <si>
    <t>Guzman, Renee (Eff. 4/24/24)</t>
  </si>
  <si>
    <t>GY2024 CHILD CARE DEVELOPMENT BLOCK GRANT - CERT</t>
  </si>
  <si>
    <t>6***001-101-24-1760102</t>
  </si>
  <si>
    <t>Vacant (Vacated by L. Serineo eff. 3/16/25)</t>
  </si>
  <si>
    <t>Vacant (Vacated by M. San Nicolas 12/02/24)</t>
  </si>
  <si>
    <t>Eligibility Specialist II</t>
  </si>
  <si>
    <t>IX-01</t>
  </si>
  <si>
    <t>Eligibility Specialist I</t>
  </si>
  <si>
    <t>Eligibility Specialist I (LTA)</t>
  </si>
  <si>
    <t>Reyes, Elaynee Marie (Eff. 10/09/23)</t>
  </si>
  <si>
    <t>DCW24190</t>
  </si>
  <si>
    <t>Eligibility Specialist I (TA)</t>
  </si>
  <si>
    <t>GY2025 CHILD CARE DEVELOPMENT BLOCK GRANT - CERT</t>
  </si>
  <si>
    <t>6***001-101-25-1760102</t>
  </si>
  <si>
    <t>DCW25045</t>
  </si>
  <si>
    <t>Eligibility Specialist Supervisor</t>
  </si>
  <si>
    <t>DCW25044</t>
  </si>
  <si>
    <t>DCW25049</t>
  </si>
  <si>
    <t>DCW25043</t>
  </si>
  <si>
    <t>6***001-101-23-1711102</t>
  </si>
  <si>
    <t>6***001-100-25-1760008</t>
  </si>
  <si>
    <t>Terlaje, Andrew (4/21/25)</t>
  </si>
  <si>
    <t>Artero, Patience (4/21/25)</t>
  </si>
  <si>
    <t>Vacant (H. Balajadia - 5/2/25)</t>
  </si>
  <si>
    <t>Vacant (P. Artero - 4/21/25)</t>
  </si>
  <si>
    <t>Vacant (J. Lujan-Nucum-6/20/25)</t>
  </si>
  <si>
    <t>Vacant (R. Bactad - 6/15/25)</t>
  </si>
  <si>
    <t>Vacant (T. Flores - 5/31/25)</t>
  </si>
  <si>
    <t>PX-07</t>
  </si>
  <si>
    <t>OX-09</t>
  </si>
  <si>
    <t>Vacant (S. Senior - 5/2/25)</t>
  </si>
  <si>
    <t>Vacant (A. Terlaje - 4/21/25)</t>
  </si>
  <si>
    <t>Chargualaf, Aleiah Tasi (8/15/22)</t>
  </si>
  <si>
    <t>Vacant (T. Opena - 2/24/25) Recruitment on process</t>
  </si>
  <si>
    <t>Orallo, Rhoda G. (6/16/25)</t>
  </si>
  <si>
    <t>Llagas, Maria Pamela (3/31/25)</t>
  </si>
  <si>
    <t>LX-02</t>
  </si>
  <si>
    <t>FX-03</t>
  </si>
  <si>
    <t xml:space="preserve"> GRAND TOTAL</t>
  </si>
  <si>
    <t>Vacant (Vacated by N. Cruz eff. 6/18/25)</t>
  </si>
  <si>
    <t>Davis, Karl Irish (Eff. 6/30/25)</t>
  </si>
  <si>
    <t>Vacant (Vacated by R. Orallo eff. 6/13/25)</t>
  </si>
  <si>
    <t>Cruz, Marie L. (Eff. 5/19/25)</t>
  </si>
  <si>
    <t>Bengco, Michelle (Eff. 5/12/2025)</t>
  </si>
  <si>
    <t>Cabanero, Ryan (Eff. 6/15/25)</t>
  </si>
  <si>
    <t>Fejeran, Cecilia (Eff. 6/30/25)</t>
  </si>
  <si>
    <t>Poblete, Monica Hanna P. (Eff. 4/14/2025)</t>
  </si>
  <si>
    <t>Vacant (M. Sivalingam - 7/18/25)</t>
  </si>
  <si>
    <t>MX-05</t>
  </si>
  <si>
    <t>Sablan, Aleandra (8/18/25)</t>
  </si>
  <si>
    <t>RX-04</t>
  </si>
  <si>
    <t>MX-02</t>
  </si>
  <si>
    <t>GX-05</t>
  </si>
  <si>
    <t>DHAPP-002</t>
  </si>
  <si>
    <t>Cepeda, Faye</t>
  </si>
  <si>
    <t>DHAPP-003</t>
  </si>
  <si>
    <t>Benavente, Antonio</t>
  </si>
  <si>
    <t>DHAPP-004</t>
  </si>
  <si>
    <t>Sanchez, Tina</t>
  </si>
  <si>
    <t>DHAPP-005</t>
  </si>
  <si>
    <t>Rosario, Loretta</t>
  </si>
  <si>
    <t>Vacant (Vacated by A. Suharto eff. 7/31/25)</t>
  </si>
  <si>
    <t>Quinata, Heidi J.</t>
  </si>
  <si>
    <t>Management Analyst III</t>
  </si>
  <si>
    <t>Management Analyst III (LTA)</t>
  </si>
  <si>
    <t>De Castro, Medwin (Eff. 9/02/25)</t>
  </si>
  <si>
    <t>Dizon, John D.</t>
  </si>
  <si>
    <t>DCW25048</t>
  </si>
  <si>
    <t>Planner II</t>
  </si>
  <si>
    <t>DCW25046</t>
  </si>
  <si>
    <t>Planner I</t>
  </si>
  <si>
    <t>DCW25047</t>
  </si>
  <si>
    <t>Sanchez, Edward (Eff. 9/04/25)</t>
  </si>
  <si>
    <t>Carpo, Brian (Eff. 7/31/25)</t>
  </si>
  <si>
    <t>Gomowad, Kim (Eff. 8/23/25)</t>
  </si>
  <si>
    <t>Kitchen, Randi N. (Eff. 12/16/24)</t>
  </si>
  <si>
    <t>Administrative Aide</t>
  </si>
  <si>
    <t>Vacant (Vacated by J. Borja eff. 6/02/24-Recruitment in progress)</t>
  </si>
  <si>
    <t>Cruz, Natasha (Eff. 7/28/205)</t>
  </si>
  <si>
    <t>HX-06</t>
  </si>
  <si>
    <t>DCW25078</t>
  </si>
  <si>
    <t>Rosario, Ronna P (DEH-Eff. 8/05/25)</t>
  </si>
  <si>
    <t>Vacant (Vacated by R. Ren eff. 2/07/25-Recruitment in progress)</t>
  </si>
  <si>
    <t>Vacant (DEH-Recruitment in progress)</t>
  </si>
  <si>
    <t>Customer Service Rep.</t>
  </si>
  <si>
    <t>Vacant (Vacated by S. Torres eff. 2/07/25 - Recruitment in progress)</t>
  </si>
  <si>
    <t>Community Program Aide II</t>
  </si>
  <si>
    <t>Vacant (Vacated by L. Olandez eff. 12/2024 - Recruitment in progress)</t>
  </si>
  <si>
    <t>Vacant (Vacated by A. Cabral eff. 8/30/25)</t>
  </si>
  <si>
    <t>Cabral, April (Eff. 8/30/25)</t>
  </si>
  <si>
    <t>San Nicolas, Melissa (8/25/25)</t>
  </si>
  <si>
    <t>OX-04</t>
  </si>
  <si>
    <t>Azicate, Harry (Eff. 7/22/2025)</t>
  </si>
  <si>
    <t>Vacant (Vacated by F. Sanchez 12/2/24 - Recruitment in progress)</t>
  </si>
  <si>
    <t>Vacant (Recruitment in progress - Vacated by C. Fejeran eff. 6/30/25)</t>
  </si>
  <si>
    <t>EX-03</t>
  </si>
  <si>
    <t>Benavente, Frankieann (Eff. 7/28/25)</t>
  </si>
  <si>
    <t>Castro, Jocelyn (Eff. 6/16/25)</t>
  </si>
  <si>
    <t>Muna, Christiana (Eff. 3/25/24)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</si>
</sst>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#,##0_);\(&quot;$&quot;#,##0\)"/>
    <numFmt numFmtId="165" formatCode="&quot;$&quot;#,##0_);[Red]\(&quot;$&quot;#,##0\)"/>
    <numFmt numFmtId="166" formatCode="_(* #,##0.00_);_(* \(#,##0.00\);_(* &quot;-&quot;??_);_(@_)"/>
    <numFmt numFmtId="167" formatCode="_(\$* #,##0.00_);_(\$* \(#,##0.00\);_(\$* \-??_);_(@_)"/>
    <numFmt numFmtId="168" formatCode="#.00"/>
    <numFmt numFmtId="169" formatCode="mm/dd/yy;@"/>
  </numFmts>
  <fonts count="50">
    <font>
      <sz val="12"/>
      <name val="SWISS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"/>
      <name val="SWISS"/>
    </font>
    <font>
      <sz val="8"/>
      <color indexed="8"/>
      <name val="SWISS"/>
    </font>
    <font>
      <b/>
      <sz val="8"/>
      <color indexed="8"/>
      <name val="Times New Roman"/>
      <family val="1"/>
    </font>
    <font>
      <sz val="8"/>
      <name val="SWISS"/>
    </font>
    <font>
      <sz val="8"/>
      <name val="Times New Roman"/>
      <family val="1"/>
    </font>
    <font>
      <b/>
      <sz val="10"/>
      <color indexed="8"/>
      <name val="Times New Roman"/>
      <family val="1"/>
    </font>
    <font>
      <b/>
      <sz val="8"/>
      <name val="Times New Roman"/>
      <family val="1"/>
    </font>
    <font>
      <b/>
      <sz val="12"/>
      <color indexed="8"/>
      <name val="Times New Roman"/>
      <family val="1"/>
    </font>
    <font>
      <b/>
      <sz val="7"/>
      <color indexed="8"/>
      <name val="Times New Roman"/>
      <family val="1"/>
    </font>
    <font>
      <sz val="10"/>
      <name val="Arial"/>
      <family val="2"/>
    </font>
    <font>
      <sz val="12"/>
      <name val="SWISS"/>
    </font>
    <font>
      <sz val="12"/>
      <name val="SWISS"/>
      <family val="2"/>
    </font>
    <font>
      <sz val="12"/>
      <name val="Arial"/>
      <family val="2"/>
    </font>
    <font>
      <sz val="10"/>
      <name val="Arial"/>
      <family val="2"/>
    </font>
    <font>
      <u/>
      <sz val="12"/>
      <color theme="10"/>
      <name val="SWISS"/>
    </font>
    <font>
      <u/>
      <sz val="12"/>
      <color theme="11"/>
      <name val="SWISS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8"/>
      <color theme="1"/>
      <name val="Times New Roman"/>
      <family val="1"/>
    </font>
    <font>
      <b/>
      <sz val="8"/>
      <color rgb="FF000000"/>
      <name val="Times New Roman"/>
      <family val="1"/>
    </font>
    <font>
      <b/>
      <sz val="8"/>
      <color rgb="FFFF0000"/>
      <name val="Times New Roman"/>
      <family val="1"/>
    </font>
    <font>
      <b/>
      <sz val="9"/>
      <color rgb="FF000000"/>
      <name val="Times New Roman"/>
      <family val="1"/>
    </font>
    <font>
      <b/>
      <sz val="9"/>
      <color indexed="8"/>
      <name val="Arial"/>
      <family val="2"/>
    </font>
    <font>
      <b/>
      <sz val="10"/>
      <color rgb="FFFF0000"/>
      <name val="SWISS"/>
    </font>
    <font>
      <b/>
      <sz val="7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8"/>
      <color theme="1"/>
      <name val="SWISS"/>
    </font>
  </fonts>
  <fills count="31">
    <fill>
      <patternFill patternType="none"/>
    </fill>
    <fill>
      <patternFill patternType="gray125"/>
    </fill>
    <fill>
      <patternFill patternType="lightGray">
        <bgColor indexed="9"/>
      </patternFill>
    </fill>
    <fill>
      <patternFill patternType="solid">
        <fgColor indexed="9"/>
        <bgColor indexed="64"/>
      </patternFill>
    </fill>
    <fill>
      <patternFill patternType="gray0625"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rgb="FF000000"/>
      </patternFill>
    </fill>
    <fill>
      <patternFill patternType="lightGray">
        <fgColor rgb="FF000000"/>
        <bgColor rgb="FFFFFFFF"/>
      </patternFill>
    </fill>
  </fills>
  <borders count="1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3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/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64"/>
      </right>
      <top style="thin">
        <color indexed="8"/>
      </top>
      <bottom/>
      <diagonal/>
    </border>
    <border>
      <left style="thick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8"/>
      </right>
      <top/>
      <bottom style="thick">
        <color indexed="64"/>
      </bottom>
      <diagonal/>
    </border>
    <border>
      <left style="thin">
        <color indexed="8"/>
      </left>
      <right style="thin">
        <color indexed="8"/>
      </right>
      <top/>
      <bottom style="thick">
        <color indexed="64"/>
      </bottom>
      <diagonal/>
    </border>
    <border>
      <left style="thin">
        <color indexed="8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8"/>
      </left>
      <right/>
      <top style="thick">
        <color indexed="8"/>
      </top>
      <bottom style="medium">
        <color indexed="64"/>
      </bottom>
      <diagonal/>
    </border>
    <border>
      <left/>
      <right/>
      <top style="thick">
        <color indexed="8"/>
      </top>
      <bottom style="medium">
        <color indexed="64"/>
      </bottom>
      <diagonal/>
    </border>
    <border>
      <left/>
      <right style="thick">
        <color indexed="8"/>
      </right>
      <top style="thick">
        <color indexed="8"/>
      </top>
      <bottom style="medium">
        <color indexed="64"/>
      </bottom>
      <diagonal/>
    </border>
    <border>
      <left/>
      <right style="thick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ck">
        <color indexed="64"/>
      </bottom>
      <diagonal/>
    </border>
    <border>
      <left style="thin">
        <color indexed="8"/>
      </left>
      <right style="thick">
        <color indexed="64"/>
      </right>
      <top style="thin">
        <color indexed="8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160">
    <xf numFmtId="37" fontId="0" fillId="0" borderId="0"/>
    <xf numFmtId="166" fontId="13" fillId="0" borderId="0" applyFont="0" applyFill="0" applyBorder="0" applyAlignment="0" applyProtection="0"/>
    <xf numFmtId="0" fontId="2" fillId="0" borderId="0"/>
    <xf numFmtId="37" fontId="13" fillId="0" borderId="0"/>
    <xf numFmtId="37" fontId="14" fillId="0" borderId="0"/>
    <xf numFmtId="0" fontId="16" fillId="0" borderId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0" fontId="15" fillId="0" borderId="0"/>
    <xf numFmtId="166" fontId="12" fillId="0" borderId="0" applyFont="0" applyFill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4" borderId="0" applyNumberFormat="0" applyBorder="0" applyAlignment="0" applyProtection="0"/>
    <xf numFmtId="0" fontId="21" fillId="8" borderId="0" applyNumberFormat="0" applyBorder="0" applyAlignment="0" applyProtection="0"/>
    <xf numFmtId="0" fontId="22" fillId="25" borderId="35" applyNumberFormat="0" applyAlignment="0" applyProtection="0"/>
    <xf numFmtId="0" fontId="23" fillId="26" borderId="36" applyNumberFormat="0" applyAlignment="0" applyProtection="0"/>
    <xf numFmtId="167" fontId="15" fillId="0" borderId="0" applyFill="0" applyBorder="0" applyAlignment="0" applyProtection="0"/>
    <xf numFmtId="0" fontId="24" fillId="0" borderId="0">
      <protection locked="0"/>
    </xf>
    <xf numFmtId="0" fontId="25" fillId="0" borderId="0" applyNumberFormat="0" applyFill="0" applyBorder="0" applyAlignment="0" applyProtection="0"/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168" fontId="24" fillId="0" borderId="0">
      <protection locked="0"/>
    </xf>
    <xf numFmtId="0" fontId="26" fillId="9" borderId="0" applyNumberFormat="0" applyBorder="0" applyAlignment="0" applyProtection="0"/>
    <xf numFmtId="0" fontId="27" fillId="0" borderId="37" applyNumberFormat="0" applyFill="0" applyAlignment="0" applyProtection="0"/>
    <xf numFmtId="0" fontId="28" fillId="0" borderId="38" applyNumberFormat="0" applyFill="0" applyAlignment="0" applyProtection="0"/>
    <xf numFmtId="0" fontId="29" fillId="0" borderId="3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>
      <protection locked="0"/>
    </xf>
    <xf numFmtId="0" fontId="30" fillId="0" borderId="0">
      <protection locked="0"/>
    </xf>
    <xf numFmtId="0" fontId="31" fillId="12" borderId="35" applyNumberFormat="0" applyAlignment="0" applyProtection="0"/>
    <xf numFmtId="0" fontId="32" fillId="0" borderId="40" applyNumberFormat="0" applyFill="0" applyAlignment="0" applyProtection="0"/>
    <xf numFmtId="0" fontId="33" fillId="27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37" fontId="34" fillId="0" borderId="0"/>
    <xf numFmtId="0" fontId="15" fillId="0" borderId="0"/>
    <xf numFmtId="0" fontId="15" fillId="0" borderId="0"/>
    <xf numFmtId="0" fontId="15" fillId="0" borderId="0"/>
    <xf numFmtId="0" fontId="19" fillId="0" borderId="0"/>
    <xf numFmtId="0" fontId="15" fillId="0" borderId="0"/>
    <xf numFmtId="0" fontId="15" fillId="28" borderId="41" applyNumberFormat="0" applyFont="0" applyAlignment="0" applyProtection="0"/>
    <xf numFmtId="0" fontId="35" fillId="25" borderId="42" applyNumberFormat="0" applyAlignment="0" applyProtection="0"/>
    <xf numFmtId="9" fontId="12" fillId="0" borderId="0" applyFont="0" applyFill="0" applyBorder="0" applyAlignment="0" applyProtection="0"/>
    <xf numFmtId="9" fontId="15" fillId="0" borderId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43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0"/>
    <xf numFmtId="0" fontId="1" fillId="0" borderId="0"/>
    <xf numFmtId="0" fontId="19" fillId="0" borderId="0"/>
    <xf numFmtId="37" fontId="34" fillId="0" borderId="0"/>
    <xf numFmtId="37" fontId="13" fillId="0" borderId="0"/>
  </cellStyleXfs>
  <cellXfs count="763">
    <xf numFmtId="37" fontId="0" fillId="0" borderId="0" xfId="0"/>
    <xf numFmtId="37" fontId="3" fillId="0" borderId="0" xfId="0" applyFont="1"/>
    <xf numFmtId="37" fontId="4" fillId="0" borderId="0" xfId="0" applyFont="1"/>
    <xf numFmtId="37" fontId="5" fillId="0" borderId="0" xfId="0" applyFont="1"/>
    <xf numFmtId="37" fontId="5" fillId="0" borderId="0" xfId="0" quotePrefix="1" applyFont="1" applyAlignment="1">
      <alignment horizontal="center"/>
    </xf>
    <xf numFmtId="37" fontId="5" fillId="0" borderId="0" xfId="0" applyFont="1" applyAlignment="1">
      <alignment horizontal="center"/>
    </xf>
    <xf numFmtId="37" fontId="5" fillId="0" borderId="1" xfId="0" applyFont="1" applyBorder="1" applyAlignment="1">
      <alignment horizontal="center"/>
    </xf>
    <xf numFmtId="37" fontId="5" fillId="0" borderId="1" xfId="0" applyFont="1" applyBorder="1"/>
    <xf numFmtId="14" fontId="5" fillId="0" borderId="1" xfId="0" applyNumberFormat="1" applyFont="1" applyBorder="1" applyAlignment="1">
      <alignment horizontal="center"/>
    </xf>
    <xf numFmtId="37" fontId="6" fillId="0" borderId="0" xfId="0" applyFont="1"/>
    <xf numFmtId="164" fontId="5" fillId="0" borderId="1" xfId="0" applyNumberFormat="1" applyFont="1" applyBorder="1"/>
    <xf numFmtId="37" fontId="5" fillId="0" borderId="2" xfId="0" applyFont="1" applyBorder="1" applyAlignment="1">
      <alignment horizontal="center"/>
    </xf>
    <xf numFmtId="10" fontId="5" fillId="2" borderId="1" xfId="0" quotePrefix="1" applyNumberFormat="1" applyFont="1" applyFill="1" applyBorder="1" applyAlignment="1">
      <alignment horizontal="center"/>
    </xf>
    <xf numFmtId="37" fontId="5" fillId="2" borderId="1" xfId="0" quotePrefix="1" applyFont="1" applyFill="1" applyBorder="1" applyAlignment="1">
      <alignment horizontal="center"/>
    </xf>
    <xf numFmtId="37" fontId="5" fillId="2" borderId="1" xfId="0" applyFont="1" applyFill="1" applyBorder="1"/>
    <xf numFmtId="37" fontId="5" fillId="0" borderId="1" xfId="0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37" fontId="8" fillId="0" borderId="0" xfId="0" applyFont="1"/>
    <xf numFmtId="37" fontId="9" fillId="0" borderId="0" xfId="0" applyFont="1" applyAlignment="1">
      <alignment horizontal="center"/>
    </xf>
    <xf numFmtId="37" fontId="10" fillId="0" borderId="0" xfId="0" applyFont="1"/>
    <xf numFmtId="37" fontId="5" fillId="3" borderId="3" xfId="0" applyFont="1" applyFill="1" applyBorder="1" applyAlignment="1">
      <alignment horizontal="center"/>
    </xf>
    <xf numFmtId="37" fontId="5" fillId="3" borderId="4" xfId="0" applyFont="1" applyFill="1" applyBorder="1" applyAlignment="1">
      <alignment horizontal="center"/>
    </xf>
    <xf numFmtId="37" fontId="5" fillId="3" borderId="5" xfId="0" applyFont="1" applyFill="1" applyBorder="1" applyAlignment="1">
      <alignment horizontal="center"/>
    </xf>
    <xf numFmtId="37" fontId="5" fillId="3" borderId="6" xfId="0" applyFont="1" applyFill="1" applyBorder="1" applyAlignment="1">
      <alignment horizontal="center"/>
    </xf>
    <xf numFmtId="37" fontId="5" fillId="3" borderId="7" xfId="0" applyFont="1" applyFill="1" applyBorder="1" applyAlignment="1">
      <alignment horizontal="center"/>
    </xf>
    <xf numFmtId="37" fontId="5" fillId="3" borderId="0" xfId="0" applyFont="1" applyFill="1" applyAlignment="1">
      <alignment horizontal="center"/>
    </xf>
    <xf numFmtId="37" fontId="5" fillId="3" borderId="8" xfId="0" applyFont="1" applyFill="1" applyBorder="1" applyAlignment="1">
      <alignment horizontal="center"/>
    </xf>
    <xf numFmtId="37" fontId="5" fillId="3" borderId="9" xfId="0" applyFont="1" applyFill="1" applyBorder="1" applyAlignment="1">
      <alignment horizontal="center"/>
    </xf>
    <xf numFmtId="37" fontId="5" fillId="3" borderId="10" xfId="0" applyFont="1" applyFill="1" applyBorder="1" applyAlignment="1">
      <alignment horizontal="center"/>
    </xf>
    <xf numFmtId="164" fontId="5" fillId="0" borderId="10" xfId="0" applyNumberFormat="1" applyFont="1" applyBorder="1"/>
    <xf numFmtId="39" fontId="5" fillId="3" borderId="9" xfId="0" applyNumberFormat="1" applyFont="1" applyFill="1" applyBorder="1" applyAlignment="1">
      <alignment horizontal="center"/>
    </xf>
    <xf numFmtId="37" fontId="5" fillId="3" borderId="11" xfId="0" applyFont="1" applyFill="1" applyBorder="1" applyAlignment="1">
      <alignment horizontal="center"/>
    </xf>
    <xf numFmtId="37" fontId="5" fillId="0" borderId="12" xfId="0" quotePrefix="1" applyFont="1" applyBorder="1" applyAlignment="1">
      <alignment horizontal="center"/>
    </xf>
    <xf numFmtId="37" fontId="5" fillId="0" borderId="10" xfId="0" applyFont="1" applyBorder="1"/>
    <xf numFmtId="37" fontId="5" fillId="0" borderId="13" xfId="0" quotePrefix="1" applyFont="1" applyBorder="1" applyAlignment="1">
      <alignment horizontal="center"/>
    </xf>
    <xf numFmtId="37" fontId="5" fillId="4" borderId="14" xfId="0" applyFont="1" applyFill="1" applyBorder="1" applyAlignment="1">
      <alignment horizontal="center"/>
    </xf>
    <xf numFmtId="37" fontId="5" fillId="4" borderId="4" xfId="0" applyFont="1" applyFill="1" applyBorder="1" applyAlignment="1">
      <alignment horizontal="center"/>
    </xf>
    <xf numFmtId="37" fontId="5" fillId="4" borderId="15" xfId="0" applyFont="1" applyFill="1" applyBorder="1" applyAlignment="1">
      <alignment horizontal="center"/>
    </xf>
    <xf numFmtId="37" fontId="5" fillId="4" borderId="16" xfId="0" applyFont="1" applyFill="1" applyBorder="1" applyAlignment="1">
      <alignment horizontal="center"/>
    </xf>
    <xf numFmtId="37" fontId="5" fillId="4" borderId="17" xfId="0" applyFont="1" applyFill="1" applyBorder="1" applyAlignment="1">
      <alignment horizontal="center"/>
    </xf>
    <xf numFmtId="37" fontId="5" fillId="4" borderId="18" xfId="0" applyFont="1" applyFill="1" applyBorder="1" applyAlignment="1">
      <alignment horizontal="center"/>
    </xf>
    <xf numFmtId="37" fontId="5" fillId="4" borderId="19" xfId="0" applyFont="1" applyFill="1" applyBorder="1" applyAlignment="1">
      <alignment horizontal="center"/>
    </xf>
    <xf numFmtId="37" fontId="5" fillId="0" borderId="20" xfId="0" applyFont="1" applyBorder="1"/>
    <xf numFmtId="37" fontId="5" fillId="0" borderId="13" xfId="0" applyFont="1" applyBorder="1"/>
    <xf numFmtId="37" fontId="5" fillId="4" borderId="17" xfId="0" quotePrefix="1" applyFont="1" applyFill="1" applyBorder="1" applyAlignment="1">
      <alignment horizontal="center"/>
    </xf>
    <xf numFmtId="37" fontId="5" fillId="0" borderId="21" xfId="0" quotePrefix="1" applyFont="1" applyBorder="1" applyAlignment="1">
      <alignment horizontal="center"/>
    </xf>
    <xf numFmtId="37" fontId="5" fillId="0" borderId="22" xfId="0" quotePrefix="1" applyFont="1" applyBorder="1" applyAlignment="1">
      <alignment horizontal="center"/>
    </xf>
    <xf numFmtId="37" fontId="5" fillId="4" borderId="23" xfId="0" applyFont="1" applyFill="1" applyBorder="1" applyAlignment="1">
      <alignment horizontal="center"/>
    </xf>
    <xf numFmtId="37" fontId="5" fillId="4" borderId="24" xfId="0" applyFont="1" applyFill="1" applyBorder="1" applyAlignment="1">
      <alignment horizontal="center"/>
    </xf>
    <xf numFmtId="37" fontId="5" fillId="4" borderId="20" xfId="0" applyFont="1" applyFill="1" applyBorder="1" applyAlignment="1">
      <alignment horizontal="center"/>
    </xf>
    <xf numFmtId="37" fontId="5" fillId="4" borderId="25" xfId="0" quotePrefix="1" applyFont="1" applyFill="1" applyBorder="1" applyAlignment="1">
      <alignment horizontal="center"/>
    </xf>
    <xf numFmtId="49" fontId="5" fillId="0" borderId="10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37" fontId="3" fillId="0" borderId="0" xfId="0" applyFont="1" applyAlignment="1">
      <alignment horizontal="center"/>
    </xf>
    <xf numFmtId="37" fontId="5" fillId="4" borderId="0" xfId="0" applyFont="1" applyFill="1"/>
    <xf numFmtId="37" fontId="5" fillId="5" borderId="26" xfId="0" applyFont="1" applyFill="1" applyBorder="1" applyAlignment="1">
      <alignment horizontal="centerContinuous"/>
    </xf>
    <xf numFmtId="37" fontId="5" fillId="5" borderId="27" xfId="0" applyFont="1" applyFill="1" applyBorder="1" applyAlignment="1">
      <alignment horizontal="centerContinuous"/>
    </xf>
    <xf numFmtId="37" fontId="5" fillId="5" borderId="28" xfId="0" applyFont="1" applyFill="1" applyBorder="1" applyAlignment="1">
      <alignment horizontal="centerContinuous"/>
    </xf>
    <xf numFmtId="37" fontId="11" fillId="4" borderId="29" xfId="0" applyFont="1" applyFill="1" applyBorder="1" applyAlignment="1">
      <alignment horizontal="center"/>
    </xf>
    <xf numFmtId="37" fontId="5" fillId="0" borderId="30" xfId="0" quotePrefix="1" applyFont="1" applyBorder="1" applyAlignment="1">
      <alignment horizontal="center"/>
    </xf>
    <xf numFmtId="37" fontId="5" fillId="4" borderId="4" xfId="0" applyFont="1" applyFill="1" applyBorder="1" applyAlignment="1">
      <alignment horizontal="center" wrapText="1"/>
    </xf>
    <xf numFmtId="37" fontId="5" fillId="4" borderId="16" xfId="0" applyFont="1" applyFill="1" applyBorder="1" applyAlignment="1">
      <alignment horizontal="center" wrapText="1"/>
    </xf>
    <xf numFmtId="37" fontId="5" fillId="0" borderId="32" xfId="0" applyFont="1" applyBorder="1" applyAlignment="1">
      <alignment horizontal="center"/>
    </xf>
    <xf numFmtId="37" fontId="5" fillId="0" borderId="33" xfId="0" applyFont="1" applyBorder="1" applyAlignment="1">
      <alignment horizontal="center"/>
    </xf>
    <xf numFmtId="165" fontId="5" fillId="0" borderId="1" xfId="0" applyNumberFormat="1" applyFont="1" applyBorder="1" applyAlignment="1">
      <alignment horizontal="right"/>
    </xf>
    <xf numFmtId="164" fontId="5" fillId="0" borderId="10" xfId="0" applyNumberFormat="1" applyFont="1" applyBorder="1" applyAlignment="1">
      <alignment horizontal="right"/>
    </xf>
    <xf numFmtId="1" fontId="5" fillId="0" borderId="10" xfId="0" applyNumberFormat="1" applyFont="1" applyBorder="1"/>
    <xf numFmtId="37" fontId="8" fillId="0" borderId="0" xfId="3" applyFont="1"/>
    <xf numFmtId="1" fontId="5" fillId="0" borderId="10" xfId="1" applyNumberFormat="1" applyFont="1" applyFill="1" applyBorder="1" applyAlignment="1" applyProtection="1">
      <alignment horizontal="center"/>
    </xf>
    <xf numFmtId="49" fontId="5" fillId="0" borderId="10" xfId="3" applyNumberFormat="1" applyFont="1" applyBorder="1" applyAlignment="1">
      <alignment horizontal="center"/>
    </xf>
    <xf numFmtId="1" fontId="5" fillId="0" borderId="10" xfId="1" applyNumberFormat="1" applyFont="1" applyBorder="1" applyAlignment="1" applyProtection="1">
      <alignment horizontal="center"/>
    </xf>
    <xf numFmtId="49" fontId="5" fillId="0" borderId="1" xfId="3" applyNumberFormat="1" applyFont="1" applyBorder="1" applyAlignment="1">
      <alignment horizontal="center"/>
    </xf>
    <xf numFmtId="37" fontId="8" fillId="0" borderId="0" xfId="0" applyFont="1" applyProtection="1">
      <protection locked="0"/>
    </xf>
    <xf numFmtId="37" fontId="5" fillId="3" borderId="10" xfId="0" applyFont="1" applyFill="1" applyBorder="1" applyAlignment="1" applyProtection="1">
      <alignment horizontal="center"/>
      <protection locked="0"/>
    </xf>
    <xf numFmtId="37" fontId="5" fillId="0" borderId="1" xfId="0" applyFont="1" applyBorder="1" applyAlignment="1">
      <alignment horizontal="center" vertical="center"/>
    </xf>
    <xf numFmtId="37" fontId="5" fillId="0" borderId="1" xfId="0" applyFont="1" applyBorder="1" applyAlignment="1">
      <alignment vertical="center"/>
    </xf>
    <xf numFmtId="37" fontId="5" fillId="0" borderId="1" xfId="0" applyFont="1" applyBorder="1" applyAlignment="1">
      <alignment horizontal="right" vertical="center"/>
    </xf>
    <xf numFmtId="1" fontId="5" fillId="0" borderId="10" xfId="1" applyNumberFormat="1" applyFont="1" applyBorder="1" applyAlignment="1" applyProtection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3" applyNumberFormat="1" applyFont="1" applyBorder="1" applyAlignment="1">
      <alignment horizontal="center" vertical="center"/>
    </xf>
    <xf numFmtId="1" fontId="5" fillId="3" borderId="10" xfId="1" applyNumberFormat="1" applyFont="1" applyFill="1" applyBorder="1" applyAlignment="1" applyProtection="1">
      <alignment horizontal="center" vertical="center"/>
    </xf>
    <xf numFmtId="49" fontId="5" fillId="0" borderId="10" xfId="3" applyNumberFormat="1" applyFont="1" applyBorder="1" applyAlignment="1">
      <alignment horizontal="center" vertical="center"/>
    </xf>
    <xf numFmtId="49" fontId="5" fillId="0" borderId="1" xfId="3" applyNumberFormat="1" applyFont="1" applyBorder="1" applyAlignment="1">
      <alignment horizontal="center" vertical="center" wrapText="1"/>
    </xf>
    <xf numFmtId="49" fontId="5" fillId="3" borderId="10" xfId="3" applyNumberFormat="1" applyFont="1" applyFill="1" applyBorder="1" applyAlignment="1">
      <alignment horizontal="center" vertical="center"/>
    </xf>
    <xf numFmtId="49" fontId="5" fillId="0" borderId="1" xfId="4" applyNumberFormat="1" applyFont="1" applyBorder="1" applyAlignment="1">
      <alignment horizontal="center" vertical="center" wrapText="1"/>
    </xf>
    <xf numFmtId="49" fontId="5" fillId="0" borderId="10" xfId="3" applyNumberFormat="1" applyFont="1" applyBorder="1" applyAlignment="1">
      <alignment horizontal="center" vertical="center" wrapText="1"/>
    </xf>
    <xf numFmtId="14" fontId="40" fillId="0" borderId="1" xfId="0" applyNumberFormat="1" applyFont="1" applyBorder="1" applyAlignment="1">
      <alignment horizontal="center"/>
    </xf>
    <xf numFmtId="37" fontId="40" fillId="0" borderId="10" xfId="0" applyFont="1" applyBorder="1"/>
    <xf numFmtId="14" fontId="9" fillId="0" borderId="1" xfId="0" applyNumberFormat="1" applyFont="1" applyBorder="1" applyAlignment="1">
      <alignment horizontal="center"/>
    </xf>
    <xf numFmtId="37" fontId="9" fillId="0" borderId="10" xfId="0" applyFont="1" applyBorder="1"/>
    <xf numFmtId="14" fontId="9" fillId="0" borderId="1" xfId="0" applyNumberFormat="1" applyFont="1" applyBorder="1" applyAlignment="1">
      <alignment horizontal="center" vertical="center"/>
    </xf>
    <xf numFmtId="37" fontId="9" fillId="0" borderId="10" xfId="0" applyFont="1" applyBorder="1" applyAlignment="1">
      <alignment vertical="center"/>
    </xf>
    <xf numFmtId="37" fontId="5" fillId="0" borderId="10" xfId="0" applyFont="1" applyBorder="1" applyAlignment="1">
      <alignment vertical="center"/>
    </xf>
    <xf numFmtId="37" fontId="5" fillId="0" borderId="10" xfId="0" applyFont="1" applyBorder="1" applyAlignment="1">
      <alignment horizontal="right" vertical="center"/>
    </xf>
    <xf numFmtId="37" fontId="5" fillId="5" borderId="44" xfId="0" applyFont="1" applyFill="1" applyBorder="1" applyAlignment="1">
      <alignment horizontal="centerContinuous"/>
    </xf>
    <xf numFmtId="37" fontId="5" fillId="5" borderId="45" xfId="0" applyFont="1" applyFill="1" applyBorder="1" applyAlignment="1">
      <alignment horizontal="centerContinuous"/>
    </xf>
    <xf numFmtId="37" fontId="5" fillId="5" borderId="46" xfId="0" applyFont="1" applyFill="1" applyBorder="1" applyAlignment="1">
      <alignment horizontal="centerContinuous"/>
    </xf>
    <xf numFmtId="37" fontId="5" fillId="6" borderId="46" xfId="0" applyFont="1" applyFill="1" applyBorder="1" applyAlignment="1">
      <alignment horizontal="centerContinuous"/>
    </xf>
    <xf numFmtId="37" fontId="5" fillId="6" borderId="31" xfId="0" applyFont="1" applyFill="1" applyBorder="1" applyAlignment="1">
      <alignment horizontal="centerContinuous"/>
    </xf>
    <xf numFmtId="37" fontId="5" fillId="0" borderId="47" xfId="0" applyFont="1" applyBorder="1" applyAlignment="1">
      <alignment horizontal="centerContinuous"/>
    </xf>
    <xf numFmtId="37" fontId="5" fillId="0" borderId="48" xfId="0" applyFont="1" applyBorder="1" applyAlignment="1">
      <alignment horizontal="centerContinuous"/>
    </xf>
    <xf numFmtId="37" fontId="5" fillId="0" borderId="49" xfId="0" applyFont="1" applyBorder="1" applyAlignment="1">
      <alignment horizontal="centerContinuous"/>
    </xf>
    <xf numFmtId="37" fontId="5" fillId="0" borderId="50" xfId="0" quotePrefix="1" applyFont="1" applyBorder="1" applyAlignment="1">
      <alignment horizontal="center"/>
    </xf>
    <xf numFmtId="37" fontId="5" fillId="0" borderId="51" xfId="0" quotePrefix="1" applyFont="1" applyBorder="1" applyAlignment="1">
      <alignment horizontal="center"/>
    </xf>
    <xf numFmtId="37" fontId="5" fillId="0" borderId="52" xfId="0" quotePrefix="1" applyFont="1" applyBorder="1" applyAlignment="1">
      <alignment horizontal="center"/>
    </xf>
    <xf numFmtId="37" fontId="5" fillId="4" borderId="53" xfId="0" applyFont="1" applyFill="1" applyBorder="1" applyAlignment="1">
      <alignment horizontal="center"/>
    </xf>
    <xf numFmtId="37" fontId="5" fillId="3" borderId="54" xfId="0" applyFont="1" applyFill="1" applyBorder="1" applyAlignment="1">
      <alignment horizontal="center"/>
    </xf>
    <xf numFmtId="37" fontId="5" fillId="4" borderId="55" xfId="0" applyFont="1" applyFill="1" applyBorder="1" applyAlignment="1">
      <alignment horizontal="center"/>
    </xf>
    <xf numFmtId="37" fontId="5" fillId="3" borderId="56" xfId="0" applyFont="1" applyFill="1" applyBorder="1" applyAlignment="1">
      <alignment horizontal="center"/>
    </xf>
    <xf numFmtId="37" fontId="5" fillId="4" borderId="57" xfId="0" applyFont="1" applyFill="1" applyBorder="1" applyAlignment="1">
      <alignment horizontal="center"/>
    </xf>
    <xf numFmtId="37" fontId="5" fillId="4" borderId="58" xfId="0" applyFont="1" applyFill="1" applyBorder="1" applyAlignment="1">
      <alignment horizontal="center"/>
    </xf>
    <xf numFmtId="37" fontId="5" fillId="4" borderId="58" xfId="0" quotePrefix="1" applyFont="1" applyFill="1" applyBorder="1" applyAlignment="1">
      <alignment horizontal="center"/>
    </xf>
    <xf numFmtId="37" fontId="5" fillId="3" borderId="59" xfId="0" applyFont="1" applyFill="1" applyBorder="1" applyAlignment="1">
      <alignment horizontal="center"/>
    </xf>
    <xf numFmtId="37" fontId="8" fillId="0" borderId="0" xfId="3" applyFont="1" applyAlignment="1">
      <alignment vertical="center"/>
    </xf>
    <xf numFmtId="37" fontId="5" fillId="0" borderId="0" xfId="3" applyFont="1" applyAlignment="1">
      <alignment vertical="center"/>
    </xf>
    <xf numFmtId="37" fontId="5" fillId="0" borderId="0" xfId="0" applyFont="1" applyProtection="1">
      <protection locked="0"/>
    </xf>
    <xf numFmtId="37" fontId="9" fillId="0" borderId="0" xfId="0" applyFont="1" applyProtection="1">
      <protection locked="0"/>
    </xf>
    <xf numFmtId="37" fontId="6" fillId="0" borderId="0" xfId="0" applyFont="1" applyProtection="1">
      <protection locked="0"/>
    </xf>
    <xf numFmtId="169" fontId="5" fillId="0" borderId="0" xfId="0" applyNumberFormat="1" applyFont="1"/>
    <xf numFmtId="169" fontId="5" fillId="0" borderId="0" xfId="0" applyNumberFormat="1" applyFont="1" applyAlignment="1">
      <alignment horizontal="left"/>
    </xf>
    <xf numFmtId="0" fontId="41" fillId="29" borderId="60" xfId="0" applyNumberFormat="1" applyFont="1" applyFill="1" applyBorder="1" applyAlignment="1">
      <alignment horizontal="center"/>
    </xf>
    <xf numFmtId="37" fontId="41" fillId="29" borderId="60" xfId="0" applyFont="1" applyFill="1" applyBorder="1"/>
    <xf numFmtId="37" fontId="9" fillId="29" borderId="60" xfId="0" applyFont="1" applyFill="1" applyBorder="1"/>
    <xf numFmtId="37" fontId="41" fillId="29" borderId="60" xfId="0" applyFont="1" applyFill="1" applyBorder="1" applyAlignment="1">
      <alignment horizontal="center"/>
    </xf>
    <xf numFmtId="37" fontId="41" fillId="0" borderId="61" xfId="0" applyFont="1" applyBorder="1"/>
    <xf numFmtId="0" fontId="41" fillId="0" borderId="61" xfId="0" applyNumberFormat="1" applyFont="1" applyBorder="1" applyAlignment="1">
      <alignment horizontal="center"/>
    </xf>
    <xf numFmtId="37" fontId="9" fillId="0" borderId="61" xfId="0" applyFont="1" applyBorder="1" applyAlignment="1">
      <alignment horizontal="left"/>
    </xf>
    <xf numFmtId="37" fontId="41" fillId="0" borderId="61" xfId="0" applyFont="1" applyBorder="1" applyAlignment="1">
      <alignment horizontal="center"/>
    </xf>
    <xf numFmtId="37" fontId="41" fillId="0" borderId="65" xfId="0" applyFont="1" applyBorder="1"/>
    <xf numFmtId="37" fontId="41" fillId="0" borderId="66" xfId="0" applyFont="1" applyBorder="1" applyAlignment="1">
      <alignment horizontal="center"/>
    </xf>
    <xf numFmtId="169" fontId="41" fillId="0" borderId="61" xfId="0" applyNumberFormat="1" applyFont="1" applyBorder="1"/>
    <xf numFmtId="0" fontId="41" fillId="29" borderId="61" xfId="0" applyNumberFormat="1" applyFont="1" applyFill="1" applyBorder="1" applyAlignment="1">
      <alignment horizontal="center"/>
    </xf>
    <xf numFmtId="37" fontId="41" fillId="29" borderId="61" xfId="0" applyFont="1" applyFill="1" applyBorder="1" applyAlignment="1">
      <alignment horizontal="left"/>
    </xf>
    <xf numFmtId="37" fontId="41" fillId="0" borderId="65" xfId="0" applyFont="1" applyBorder="1" applyAlignment="1">
      <alignment horizontal="left"/>
    </xf>
    <xf numFmtId="37" fontId="41" fillId="0" borderId="67" xfId="0" applyFont="1" applyBorder="1" applyAlignment="1">
      <alignment horizontal="center"/>
    </xf>
    <xf numFmtId="37" fontId="9" fillId="0" borderId="65" xfId="0" applyFont="1" applyBorder="1" applyAlignment="1">
      <alignment horizontal="left"/>
    </xf>
    <xf numFmtId="37" fontId="41" fillId="29" borderId="67" xfId="0" applyFont="1" applyFill="1" applyBorder="1"/>
    <xf numFmtId="0" fontId="41" fillId="29" borderId="67" xfId="0" applyNumberFormat="1" applyFont="1" applyFill="1" applyBorder="1" applyAlignment="1">
      <alignment horizontal="center"/>
    </xf>
    <xf numFmtId="37" fontId="9" fillId="29" borderId="62" xfId="0" applyFont="1" applyFill="1" applyBorder="1" applyAlignment="1">
      <alignment horizontal="left"/>
    </xf>
    <xf numFmtId="37" fontId="9" fillId="29" borderId="63" xfId="0" applyFont="1" applyFill="1" applyBorder="1" applyAlignment="1">
      <alignment horizontal="left"/>
    </xf>
    <xf numFmtId="37" fontId="41" fillId="0" borderId="68" xfId="0" applyFont="1" applyBorder="1"/>
    <xf numFmtId="37" fontId="5" fillId="0" borderId="67" xfId="0" applyFont="1" applyBorder="1"/>
    <xf numFmtId="37" fontId="41" fillId="0" borderId="67" xfId="0" applyFont="1" applyBorder="1"/>
    <xf numFmtId="37" fontId="5" fillId="0" borderId="67" xfId="0" applyFont="1" applyBorder="1" applyAlignment="1">
      <alignment horizontal="right"/>
    </xf>
    <xf numFmtId="0" fontId="41" fillId="0" borderId="64" xfId="0" applyNumberFormat="1" applyFont="1" applyBorder="1" applyAlignment="1">
      <alignment horizontal="center"/>
    </xf>
    <xf numFmtId="37" fontId="41" fillId="0" borderId="61" xfId="0" applyFont="1" applyBorder="1" applyAlignment="1">
      <alignment horizontal="left"/>
    </xf>
    <xf numFmtId="0" fontId="41" fillId="0" borderId="69" xfId="0" applyNumberFormat="1" applyFont="1" applyBorder="1" applyAlignment="1">
      <alignment horizontal="center"/>
    </xf>
    <xf numFmtId="37" fontId="41" fillId="29" borderId="68" xfId="0" applyFont="1" applyFill="1" applyBorder="1" applyAlignment="1">
      <alignment horizontal="left"/>
    </xf>
    <xf numFmtId="37" fontId="41" fillId="29" borderId="67" xfId="0" applyFont="1" applyFill="1" applyBorder="1" applyAlignment="1">
      <alignment horizontal="center"/>
    </xf>
    <xf numFmtId="0" fontId="41" fillId="29" borderId="69" xfId="0" applyNumberFormat="1" applyFont="1" applyFill="1" applyBorder="1" applyAlignment="1">
      <alignment horizontal="center"/>
    </xf>
    <xf numFmtId="0" fontId="41" fillId="0" borderId="66" xfId="0" applyNumberFormat="1" applyFont="1" applyBorder="1" applyAlignment="1">
      <alignment horizontal="center"/>
    </xf>
    <xf numFmtId="37" fontId="41" fillId="29" borderId="66" xfId="0" applyFont="1" applyFill="1" applyBorder="1" applyAlignment="1">
      <alignment horizontal="left"/>
    </xf>
    <xf numFmtId="37" fontId="9" fillId="0" borderId="0" xfId="0" applyFont="1" applyAlignment="1">
      <alignment horizontal="left"/>
    </xf>
    <xf numFmtId="37" fontId="41" fillId="0" borderId="66" xfId="0" applyFont="1" applyBorder="1"/>
    <xf numFmtId="37" fontId="41" fillId="0" borderId="71" xfId="0" applyFont="1" applyBorder="1"/>
    <xf numFmtId="37" fontId="5" fillId="0" borderId="4" xfId="0" applyFont="1" applyBorder="1" applyAlignment="1">
      <alignment horizontal="right"/>
    </xf>
    <xf numFmtId="37" fontId="41" fillId="0" borderId="0" xfId="0" applyFont="1"/>
    <xf numFmtId="37" fontId="41" fillId="29" borderId="67" xfId="0" applyFont="1" applyFill="1" applyBorder="1" applyAlignment="1">
      <alignment horizontal="left"/>
    </xf>
    <xf numFmtId="37" fontId="9" fillId="0" borderId="72" xfId="0" applyFont="1" applyBorder="1" applyAlignment="1">
      <alignment horizontal="left"/>
    </xf>
    <xf numFmtId="37" fontId="41" fillId="0" borderId="73" xfId="0" applyFont="1" applyBorder="1"/>
    <xf numFmtId="169" fontId="41" fillId="0" borderId="67" xfId="0" applyNumberFormat="1" applyFont="1" applyBorder="1" applyAlignment="1">
      <alignment horizontal="center"/>
    </xf>
    <xf numFmtId="0" fontId="41" fillId="0" borderId="67" xfId="0" applyNumberFormat="1" applyFont="1" applyBorder="1" applyAlignment="1">
      <alignment horizontal="center"/>
    </xf>
    <xf numFmtId="37" fontId="41" fillId="0" borderId="67" xfId="0" applyFont="1" applyBorder="1" applyAlignment="1">
      <alignment horizontal="left"/>
    </xf>
    <xf numFmtId="0" fontId="9" fillId="0" borderId="63" xfId="0" applyNumberFormat="1" applyFont="1" applyBorder="1" applyAlignment="1">
      <alignment horizontal="center"/>
    </xf>
    <xf numFmtId="37" fontId="9" fillId="0" borderId="67" xfId="0" applyFont="1" applyBorder="1"/>
    <xf numFmtId="37" fontId="41" fillId="29" borderId="61" xfId="0" applyFont="1" applyFill="1" applyBorder="1" applyAlignment="1">
      <alignment horizontal="center"/>
    </xf>
    <xf numFmtId="169" fontId="41" fillId="0" borderId="65" xfId="0" applyNumberFormat="1" applyFont="1" applyBorder="1"/>
    <xf numFmtId="37" fontId="41" fillId="0" borderId="60" xfId="0" applyFont="1" applyBorder="1"/>
    <xf numFmtId="37" fontId="43" fillId="0" borderId="61" xfId="0" applyFont="1" applyBorder="1"/>
    <xf numFmtId="0" fontId="41" fillId="29" borderId="74" xfId="0" applyNumberFormat="1" applyFont="1" applyFill="1" applyBorder="1" applyAlignment="1">
      <alignment horizontal="center"/>
    </xf>
    <xf numFmtId="0" fontId="41" fillId="29" borderId="75" xfId="0" applyNumberFormat="1" applyFont="1" applyFill="1" applyBorder="1" applyAlignment="1">
      <alignment horizontal="center"/>
    </xf>
    <xf numFmtId="37" fontId="9" fillId="29" borderId="66" xfId="0" applyFont="1" applyFill="1" applyBorder="1" applyAlignment="1">
      <alignment horizontal="left"/>
    </xf>
    <xf numFmtId="37" fontId="5" fillId="0" borderId="75" xfId="0" applyFont="1" applyBorder="1"/>
    <xf numFmtId="37" fontId="5" fillId="0" borderId="16" xfId="0" applyFont="1" applyBorder="1"/>
    <xf numFmtId="37" fontId="6" fillId="0" borderId="67" xfId="0" applyFont="1" applyBorder="1"/>
    <xf numFmtId="37" fontId="6" fillId="0" borderId="69" xfId="0" applyFont="1" applyBorder="1"/>
    <xf numFmtId="37" fontId="41" fillId="0" borderId="68" xfId="0" applyFont="1" applyBorder="1" applyAlignment="1">
      <alignment horizontal="left"/>
    </xf>
    <xf numFmtId="37" fontId="41" fillId="0" borderId="77" xfId="0" applyFont="1" applyBorder="1" applyAlignment="1">
      <alignment horizontal="left"/>
    </xf>
    <xf numFmtId="37" fontId="41" fillId="29" borderId="69" xfId="0" applyFont="1" applyFill="1" applyBorder="1" applyAlignment="1">
      <alignment horizontal="center"/>
    </xf>
    <xf numFmtId="37" fontId="41" fillId="0" borderId="69" xfId="0" applyFont="1" applyBorder="1"/>
    <xf numFmtId="37" fontId="5" fillId="0" borderId="69" xfId="0" applyFont="1" applyBorder="1" applyAlignment="1">
      <alignment horizontal="right"/>
    </xf>
    <xf numFmtId="37" fontId="9" fillId="0" borderId="67" xfId="0" applyFont="1" applyBorder="1" applyAlignment="1">
      <alignment horizontal="center"/>
    </xf>
    <xf numFmtId="37" fontId="41" fillId="0" borderId="73" xfId="0" applyFont="1" applyBorder="1" applyAlignment="1">
      <alignment horizontal="left"/>
    </xf>
    <xf numFmtId="37" fontId="41" fillId="0" borderId="72" xfId="0" applyFont="1" applyBorder="1" applyAlignment="1">
      <alignment horizontal="left"/>
    </xf>
    <xf numFmtId="37" fontId="5" fillId="2" borderId="10" xfId="0" applyFont="1" applyFill="1" applyBorder="1"/>
    <xf numFmtId="37" fontId="41" fillId="30" borderId="64" xfId="0" applyFont="1" applyFill="1" applyBorder="1"/>
    <xf numFmtId="37" fontId="41" fillId="0" borderId="64" xfId="0" applyFont="1" applyBorder="1" applyAlignment="1">
      <alignment horizontal="center"/>
    </xf>
    <xf numFmtId="37" fontId="41" fillId="0" borderId="64" xfId="0" applyFont="1" applyBorder="1"/>
    <xf numFmtId="49" fontId="44" fillId="0" borderId="0" xfId="0" applyNumberFormat="1" applyFont="1" applyAlignment="1">
      <alignment horizontal="center"/>
    </xf>
    <xf numFmtId="37" fontId="5" fillId="5" borderId="78" xfId="0" applyFont="1" applyFill="1" applyBorder="1" applyAlignment="1">
      <alignment horizontal="centerContinuous"/>
    </xf>
    <xf numFmtId="37" fontId="5" fillId="6" borderId="78" xfId="0" applyFont="1" applyFill="1" applyBorder="1" applyAlignment="1">
      <alignment horizontal="centerContinuous"/>
    </xf>
    <xf numFmtId="37" fontId="5" fillId="6" borderId="79" xfId="0" applyFont="1" applyFill="1" applyBorder="1" applyAlignment="1">
      <alignment horizontal="centerContinuous"/>
    </xf>
    <xf numFmtId="37" fontId="5" fillId="0" borderId="13" xfId="0" applyFont="1" applyBorder="1" applyAlignment="1">
      <alignment horizontal="centerContinuous"/>
    </xf>
    <xf numFmtId="37" fontId="5" fillId="0" borderId="0" xfId="0" applyFont="1" applyAlignment="1">
      <alignment horizontal="centerContinuous"/>
    </xf>
    <xf numFmtId="37" fontId="5" fillId="0" borderId="80" xfId="0" applyFont="1" applyBorder="1" applyAlignment="1">
      <alignment horizontal="centerContinuous"/>
    </xf>
    <xf numFmtId="37" fontId="5" fillId="0" borderId="81" xfId="0" quotePrefix="1" applyFont="1" applyBorder="1" applyAlignment="1">
      <alignment horizontal="center"/>
    </xf>
    <xf numFmtId="37" fontId="5" fillId="0" borderId="72" xfId="0" applyFont="1" applyBorder="1" applyAlignment="1">
      <alignment horizontal="center"/>
    </xf>
    <xf numFmtId="37" fontId="5" fillId="0" borderId="67" xfId="0" applyFont="1" applyBorder="1" applyAlignment="1">
      <alignment horizontal="center"/>
    </xf>
    <xf numFmtId="37" fontId="5" fillId="0" borderId="82" xfId="0" quotePrefix="1" applyFont="1" applyBorder="1" applyAlignment="1">
      <alignment horizontal="center"/>
    </xf>
    <xf numFmtId="37" fontId="5" fillId="3" borderId="83" xfId="0" applyFont="1" applyFill="1" applyBorder="1" applyAlignment="1">
      <alignment horizontal="center"/>
    </xf>
    <xf numFmtId="37" fontId="5" fillId="3" borderId="84" xfId="0" applyFont="1" applyFill="1" applyBorder="1" applyAlignment="1">
      <alignment horizontal="center"/>
    </xf>
    <xf numFmtId="37" fontId="5" fillId="4" borderId="18" xfId="0" quotePrefix="1" applyFont="1" applyFill="1" applyBorder="1" applyAlignment="1">
      <alignment horizontal="center"/>
    </xf>
    <xf numFmtId="9" fontId="5" fillId="4" borderId="18" xfId="0" quotePrefix="1" applyNumberFormat="1" applyFont="1" applyFill="1" applyBorder="1" applyAlignment="1">
      <alignment horizontal="center"/>
    </xf>
    <xf numFmtId="37" fontId="5" fillId="3" borderId="85" xfId="0" applyFont="1" applyFill="1" applyBorder="1" applyAlignment="1">
      <alignment horizontal="center"/>
    </xf>
    <xf numFmtId="37" fontId="41" fillId="29" borderId="70" xfId="0" applyFont="1" applyFill="1" applyBorder="1" applyAlignment="1">
      <alignment horizontal="left"/>
    </xf>
    <xf numFmtId="37" fontId="41" fillId="0" borderId="76" xfId="0" applyFont="1" applyBorder="1" applyAlignment="1">
      <alignment horizontal="left"/>
    </xf>
    <xf numFmtId="37" fontId="5" fillId="0" borderId="4" xfId="0" applyFont="1" applyBorder="1"/>
    <xf numFmtId="49" fontId="5" fillId="0" borderId="67" xfId="0" applyNumberFormat="1" applyFont="1" applyBorder="1" applyAlignment="1">
      <alignment horizontal="center"/>
    </xf>
    <xf numFmtId="49" fontId="5" fillId="0" borderId="67" xfId="0" applyNumberFormat="1" applyFont="1" applyBorder="1" applyAlignment="1">
      <alignment horizontal="left"/>
    </xf>
    <xf numFmtId="49" fontId="5" fillId="0" borderId="10" xfId="0" applyNumberFormat="1" applyFont="1" applyBorder="1" applyAlignment="1">
      <alignment horizontal="left"/>
    </xf>
    <xf numFmtId="37" fontId="5" fillId="0" borderId="10" xfId="0" applyFont="1" applyBorder="1" applyAlignment="1">
      <alignment horizontal="right"/>
    </xf>
    <xf numFmtId="37" fontId="45" fillId="0" borderId="0" xfId="0" applyFont="1"/>
    <xf numFmtId="37" fontId="5" fillId="5" borderId="86" xfId="0" applyFont="1" applyFill="1" applyBorder="1" applyAlignment="1">
      <alignment horizontal="centerContinuous"/>
    </xf>
    <xf numFmtId="37" fontId="5" fillId="0" borderId="47" xfId="0" applyFont="1" applyBorder="1"/>
    <xf numFmtId="37" fontId="5" fillId="0" borderId="48" xfId="0" applyFont="1" applyBorder="1"/>
    <xf numFmtId="37" fontId="5" fillId="0" borderId="49" xfId="0" applyFont="1" applyBorder="1"/>
    <xf numFmtId="37" fontId="5" fillId="4" borderId="88" xfId="0" applyFont="1" applyFill="1" applyBorder="1" applyAlignment="1">
      <alignment horizontal="center"/>
    </xf>
    <xf numFmtId="37" fontId="11" fillId="4" borderId="89" xfId="0" applyFont="1" applyFill="1" applyBorder="1" applyAlignment="1">
      <alignment horizontal="center"/>
    </xf>
    <xf numFmtId="37" fontId="5" fillId="3" borderId="16" xfId="0" applyFont="1" applyFill="1" applyBorder="1" applyAlignment="1">
      <alignment horizontal="center"/>
    </xf>
    <xf numFmtId="37" fontId="9" fillId="29" borderId="90" xfId="0" applyFont="1" applyFill="1" applyBorder="1"/>
    <xf numFmtId="0" fontId="41" fillId="0" borderId="60" xfId="0" applyNumberFormat="1" applyFont="1" applyBorder="1" applyAlignment="1">
      <alignment horizontal="center"/>
    </xf>
    <xf numFmtId="37" fontId="9" fillId="0" borderId="60" xfId="0" applyFont="1" applyBorder="1" applyAlignment="1">
      <alignment horizontal="left"/>
    </xf>
    <xf numFmtId="37" fontId="41" fillId="0" borderId="72" xfId="0" applyFont="1" applyBorder="1"/>
    <xf numFmtId="0" fontId="9" fillId="0" borderId="67" xfId="0" applyNumberFormat="1" applyFont="1" applyBorder="1" applyAlignment="1">
      <alignment horizontal="center"/>
    </xf>
    <xf numFmtId="37" fontId="9" fillId="29" borderId="73" xfId="0" applyFont="1" applyFill="1" applyBorder="1"/>
    <xf numFmtId="37" fontId="41" fillId="29" borderId="72" xfId="0" applyFont="1" applyFill="1" applyBorder="1"/>
    <xf numFmtId="37" fontId="5" fillId="0" borderId="93" xfId="0" applyFont="1" applyBorder="1" applyAlignment="1">
      <alignment horizontal="right"/>
    </xf>
    <xf numFmtId="37" fontId="41" fillId="29" borderId="73" xfId="0" applyFont="1" applyFill="1" applyBorder="1"/>
    <xf numFmtId="37" fontId="41" fillId="29" borderId="61" xfId="0" applyFont="1" applyFill="1" applyBorder="1"/>
    <xf numFmtId="37" fontId="9" fillId="0" borderId="73" xfId="0" applyFont="1" applyBorder="1"/>
    <xf numFmtId="37" fontId="9" fillId="0" borderId="67" xfId="0" applyFont="1" applyBorder="1" applyAlignment="1">
      <alignment horizontal="left"/>
    </xf>
    <xf numFmtId="37" fontId="5" fillId="0" borderId="2" xfId="0" applyFont="1" applyBorder="1" applyAlignment="1">
      <alignment horizontal="right"/>
    </xf>
    <xf numFmtId="37" fontId="41" fillId="29" borderId="62" xfId="0" applyFont="1" applyFill="1" applyBorder="1"/>
    <xf numFmtId="37" fontId="9" fillId="0" borderId="61" xfId="0" applyFont="1" applyBorder="1"/>
    <xf numFmtId="37" fontId="5" fillId="0" borderId="94" xfId="0" applyFont="1" applyBorder="1" applyAlignment="1">
      <alignment horizontal="right"/>
    </xf>
    <xf numFmtId="37" fontId="9" fillId="0" borderId="73" xfId="0" applyFont="1" applyBorder="1" applyAlignment="1">
      <alignment horizontal="left"/>
    </xf>
    <xf numFmtId="14" fontId="5" fillId="0" borderId="11" xfId="0" applyNumberFormat="1" applyFont="1" applyBorder="1" applyAlignment="1">
      <alignment horizontal="right"/>
    </xf>
    <xf numFmtId="37" fontId="41" fillId="0" borderId="68" xfId="0" applyFont="1" applyBorder="1" applyAlignment="1">
      <alignment horizontal="center"/>
    </xf>
    <xf numFmtId="37" fontId="41" fillId="0" borderId="77" xfId="0" applyFont="1" applyBorder="1"/>
    <xf numFmtId="37" fontId="9" fillId="0" borderId="95" xfId="0" applyFont="1" applyBorder="1"/>
    <xf numFmtId="0" fontId="41" fillId="0" borderId="67" xfId="0" applyNumberFormat="1" applyFont="1" applyBorder="1" applyAlignment="1">
      <alignment horizontal="center" vertical="center"/>
    </xf>
    <xf numFmtId="37" fontId="42" fillId="0" borderId="67" xfId="0" applyFont="1" applyBorder="1"/>
    <xf numFmtId="169" fontId="41" fillId="0" borderId="62" xfId="0" applyNumberFormat="1" applyFont="1" applyBorder="1"/>
    <xf numFmtId="37" fontId="9" fillId="0" borderId="66" xfId="0" applyFont="1" applyBorder="1"/>
    <xf numFmtId="37" fontId="41" fillId="29" borderId="96" xfId="0" applyFont="1" applyFill="1" applyBorder="1"/>
    <xf numFmtId="37" fontId="41" fillId="29" borderId="66" xfId="0" applyFont="1" applyFill="1" applyBorder="1"/>
    <xf numFmtId="49" fontId="42" fillId="0" borderId="67" xfId="0" applyNumberFormat="1" applyFont="1" applyBorder="1" applyAlignment="1">
      <alignment horizontal="left"/>
    </xf>
    <xf numFmtId="37" fontId="5" fillId="2" borderId="2" xfId="0" applyFont="1" applyFill="1" applyBorder="1"/>
    <xf numFmtId="37" fontId="5" fillId="5" borderId="97" xfId="0" applyFont="1" applyFill="1" applyBorder="1" applyAlignment="1">
      <alignment horizontal="centerContinuous"/>
    </xf>
    <xf numFmtId="37" fontId="5" fillId="6" borderId="97" xfId="0" applyFont="1" applyFill="1" applyBorder="1" applyAlignment="1">
      <alignment horizontal="centerContinuous"/>
    </xf>
    <xf numFmtId="37" fontId="5" fillId="6" borderId="80" xfId="0" applyFont="1" applyFill="1" applyBorder="1" applyAlignment="1">
      <alignment horizontal="centerContinuous"/>
    </xf>
    <xf numFmtId="37" fontId="5" fillId="0" borderId="98" xfId="0" applyFont="1" applyBorder="1" applyAlignment="1">
      <alignment horizontal="centerContinuous"/>
    </xf>
    <xf numFmtId="37" fontId="5" fillId="0" borderId="99" xfId="0" applyFont="1" applyBorder="1" applyAlignment="1">
      <alignment horizontal="centerContinuous"/>
    </xf>
    <xf numFmtId="37" fontId="5" fillId="0" borderId="100" xfId="0" quotePrefix="1" applyFont="1" applyBorder="1" applyAlignment="1">
      <alignment horizontal="center"/>
    </xf>
    <xf numFmtId="37" fontId="5" fillId="4" borderId="101" xfId="0" applyFont="1" applyFill="1" applyBorder="1" applyAlignment="1">
      <alignment horizontal="center"/>
    </xf>
    <xf numFmtId="37" fontId="5" fillId="3" borderId="102" xfId="0" applyFont="1" applyFill="1" applyBorder="1" applyAlignment="1">
      <alignment horizontal="center"/>
    </xf>
    <xf numFmtId="37" fontId="5" fillId="4" borderId="103" xfId="0" applyFont="1" applyFill="1" applyBorder="1" applyAlignment="1">
      <alignment horizontal="center"/>
    </xf>
    <xf numFmtId="37" fontId="5" fillId="3" borderId="104" xfId="0" applyFont="1" applyFill="1" applyBorder="1" applyAlignment="1">
      <alignment horizontal="center"/>
    </xf>
    <xf numFmtId="37" fontId="5" fillId="4" borderId="105" xfId="0" applyFont="1" applyFill="1" applyBorder="1" applyAlignment="1">
      <alignment horizontal="center"/>
    </xf>
    <xf numFmtId="37" fontId="5" fillId="4" borderId="106" xfId="0" applyFont="1" applyFill="1" applyBorder="1" applyAlignment="1">
      <alignment horizontal="center"/>
    </xf>
    <xf numFmtId="37" fontId="5" fillId="4" borderId="106" xfId="0" quotePrefix="1" applyFont="1" applyFill="1" applyBorder="1" applyAlignment="1">
      <alignment horizontal="center"/>
    </xf>
    <xf numFmtId="9" fontId="5" fillId="4" borderId="106" xfId="0" quotePrefix="1" applyNumberFormat="1" applyFont="1" applyFill="1" applyBorder="1" applyAlignment="1">
      <alignment horizontal="center"/>
    </xf>
    <xf numFmtId="37" fontId="5" fillId="3" borderId="107" xfId="0" applyFont="1" applyFill="1" applyBorder="1" applyAlignment="1">
      <alignment horizontal="center"/>
    </xf>
    <xf numFmtId="37" fontId="5" fillId="0" borderId="92" xfId="0" applyFont="1" applyBorder="1"/>
    <xf numFmtId="37" fontId="9" fillId="29" borderId="67" xfId="0" applyFont="1" applyFill="1" applyBorder="1"/>
    <xf numFmtId="169" fontId="41" fillId="29" borderId="67" xfId="0" applyNumberFormat="1" applyFont="1" applyFill="1" applyBorder="1"/>
    <xf numFmtId="14" fontId="5" fillId="0" borderId="67" xfId="0" applyNumberFormat="1" applyFont="1" applyBorder="1" applyAlignment="1">
      <alignment horizontal="center"/>
    </xf>
    <xf numFmtId="49" fontId="5" fillId="0" borderId="92" xfId="0" applyNumberFormat="1" applyFont="1" applyBorder="1" applyAlignment="1">
      <alignment horizontal="center"/>
    </xf>
    <xf numFmtId="37" fontId="5" fillId="0" borderId="9" xfId="0" applyFont="1" applyBorder="1"/>
    <xf numFmtId="14" fontId="5" fillId="0" borderId="10" xfId="0" applyNumberFormat="1" applyFont="1" applyBorder="1" applyAlignment="1">
      <alignment horizontal="center"/>
    </xf>
    <xf numFmtId="37" fontId="5" fillId="0" borderId="75" xfId="0" applyFont="1" applyBorder="1" applyAlignment="1">
      <alignment horizontal="center"/>
    </xf>
    <xf numFmtId="49" fontId="5" fillId="0" borderId="75" xfId="0" applyNumberFormat="1" applyFont="1" applyBorder="1" applyAlignment="1">
      <alignment horizontal="left"/>
    </xf>
    <xf numFmtId="37" fontId="41" fillId="0" borderId="109" xfId="0" applyFont="1" applyBorder="1"/>
    <xf numFmtId="0" fontId="9" fillId="29" borderId="67" xfId="0" applyNumberFormat="1" applyFont="1" applyFill="1" applyBorder="1" applyAlignment="1">
      <alignment horizontal="center"/>
    </xf>
    <xf numFmtId="169" fontId="41" fillId="0" borderId="67" xfId="0" applyNumberFormat="1" applyFont="1" applyBorder="1" applyAlignment="1">
      <alignment horizontal="right"/>
    </xf>
    <xf numFmtId="14" fontId="5" fillId="0" borderId="67" xfId="0" applyNumberFormat="1" applyFont="1" applyBorder="1" applyAlignment="1">
      <alignment horizontal="right"/>
    </xf>
    <xf numFmtId="37" fontId="5" fillId="0" borderId="9" xfId="0" applyFont="1" applyBorder="1" applyAlignment="1">
      <alignment horizontal="center"/>
    </xf>
    <xf numFmtId="49" fontId="5" fillId="0" borderId="69" xfId="0" applyNumberFormat="1" applyFont="1" applyBorder="1" applyAlignment="1">
      <alignment horizontal="left"/>
    </xf>
    <xf numFmtId="49" fontId="42" fillId="0" borderId="69" xfId="0" applyNumberFormat="1" applyFont="1" applyBorder="1" applyAlignment="1">
      <alignment horizontal="left"/>
    </xf>
    <xf numFmtId="49" fontId="5" fillId="0" borderId="11" xfId="0" applyNumberFormat="1" applyFont="1" applyBorder="1" applyAlignment="1">
      <alignment horizontal="center"/>
    </xf>
    <xf numFmtId="37" fontId="41" fillId="29" borderId="64" xfId="0" applyFont="1" applyFill="1" applyBorder="1"/>
    <xf numFmtId="37" fontId="5" fillId="0" borderId="2" xfId="0" applyFont="1" applyBorder="1"/>
    <xf numFmtId="37" fontId="9" fillId="0" borderId="61" xfId="0" applyFont="1" applyBorder="1" applyAlignment="1">
      <alignment horizontal="center"/>
    </xf>
    <xf numFmtId="37" fontId="9" fillId="0" borderId="60" xfId="0" applyFont="1" applyBorder="1"/>
    <xf numFmtId="37" fontId="41" fillId="0" borderId="60" xfId="0" applyFont="1" applyBorder="1" applyAlignment="1">
      <alignment horizontal="center"/>
    </xf>
    <xf numFmtId="37" fontId="41" fillId="0" borderId="63" xfId="0" applyFont="1" applyBorder="1"/>
    <xf numFmtId="0" fontId="9" fillId="0" borderId="60" xfId="0" applyNumberFormat="1" applyFont="1" applyBorder="1" applyAlignment="1">
      <alignment horizontal="center"/>
    </xf>
    <xf numFmtId="169" fontId="41" fillId="0" borderId="67" xfId="0" applyNumberFormat="1" applyFont="1" applyBorder="1"/>
    <xf numFmtId="14" fontId="41" fillId="0" borderId="64" xfId="0" applyNumberFormat="1" applyFont="1" applyBorder="1"/>
    <xf numFmtId="14" fontId="41" fillId="0" borderId="60" xfId="0" applyNumberFormat="1" applyFont="1" applyBorder="1"/>
    <xf numFmtId="164" fontId="5" fillId="0" borderId="67" xfId="0" applyNumberFormat="1" applyFont="1" applyBorder="1"/>
    <xf numFmtId="37" fontId="47" fillId="0" borderId="0" xfId="0" applyFont="1"/>
    <xf numFmtId="37" fontId="48" fillId="0" borderId="0" xfId="0" applyFont="1"/>
    <xf numFmtId="37" fontId="41" fillId="0" borderId="60" xfId="0" applyFont="1" applyBorder="1" applyAlignment="1">
      <alignment horizontal="center" vertical="center"/>
    </xf>
    <xf numFmtId="37" fontId="9" fillId="0" borderId="109" xfId="0" applyFont="1" applyBorder="1" applyAlignment="1">
      <alignment horizontal="left" vertical="center" wrapText="1"/>
    </xf>
    <xf numFmtId="49" fontId="5" fillId="0" borderId="10" xfId="3" applyNumberFormat="1" applyFont="1" applyBorder="1" applyAlignment="1">
      <alignment horizontal="left" wrapText="1"/>
    </xf>
    <xf numFmtId="49" fontId="5" fillId="0" borderId="1" xfId="3" applyNumberFormat="1" applyFont="1" applyBorder="1" applyAlignment="1">
      <alignment horizontal="left"/>
    </xf>
    <xf numFmtId="49" fontId="5" fillId="0" borderId="10" xfId="3" applyNumberFormat="1" applyFont="1" applyBorder="1" applyAlignment="1">
      <alignment horizontal="left"/>
    </xf>
    <xf numFmtId="49" fontId="5" fillId="0" borderId="10" xfId="3" applyNumberFormat="1" applyFont="1" applyBorder="1" applyAlignment="1">
      <alignment horizontal="left" vertical="center"/>
    </xf>
    <xf numFmtId="49" fontId="5" fillId="3" borderId="10" xfId="3" applyNumberFormat="1" applyFont="1" applyFill="1" applyBorder="1" applyAlignment="1">
      <alignment horizontal="left" vertical="center"/>
    </xf>
    <xf numFmtId="49" fontId="5" fillId="0" borderId="10" xfId="3" applyNumberFormat="1" applyFont="1" applyBorder="1" applyAlignment="1">
      <alignment horizontal="left" vertical="center" wrapText="1"/>
    </xf>
    <xf numFmtId="164" fontId="5" fillId="0" borderId="10" xfId="0" applyNumberFormat="1" applyFont="1" applyBorder="1" applyAlignment="1">
      <alignment vertical="center"/>
    </xf>
    <xf numFmtId="165" fontId="5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164" fontId="5" fillId="0" borderId="10" xfId="0" applyNumberFormat="1" applyFont="1" applyBorder="1" applyAlignment="1">
      <alignment horizontal="right" vertical="center"/>
    </xf>
    <xf numFmtId="37" fontId="3" fillId="0" borderId="0" xfId="0" applyFont="1" applyAlignment="1">
      <alignment vertical="center"/>
    </xf>
    <xf numFmtId="37" fontId="4" fillId="0" borderId="0" xfId="0" applyFont="1" applyAlignment="1">
      <alignment vertical="center"/>
    </xf>
    <xf numFmtId="37" fontId="6" fillId="0" borderId="0" xfId="0" applyFont="1" applyAlignment="1">
      <alignment vertical="center"/>
    </xf>
    <xf numFmtId="1" fontId="5" fillId="0" borderId="10" xfId="1" applyNumberFormat="1" applyFont="1" applyFill="1" applyBorder="1" applyAlignment="1" applyProtection="1">
      <alignment horizontal="center" vertical="center"/>
    </xf>
    <xf numFmtId="1" fontId="5" fillId="0" borderId="10" xfId="0" applyNumberFormat="1" applyFont="1" applyBorder="1" applyAlignment="1">
      <alignment vertical="center"/>
    </xf>
    <xf numFmtId="37" fontId="40" fillId="0" borderId="10" xfId="0" applyFont="1" applyBorder="1" applyAlignment="1">
      <alignment vertical="center"/>
    </xf>
    <xf numFmtId="37" fontId="40" fillId="0" borderId="0" xfId="0" applyFont="1"/>
    <xf numFmtId="37" fontId="41" fillId="0" borderId="60" xfId="0" applyFont="1" applyBorder="1" applyAlignment="1">
      <alignment vertical="center"/>
    </xf>
    <xf numFmtId="37" fontId="41" fillId="0" borderId="96" xfId="0" applyFont="1" applyBorder="1" applyAlignment="1">
      <alignment horizontal="center"/>
    </xf>
    <xf numFmtId="37" fontId="5" fillId="0" borderId="2" xfId="0" applyFont="1" applyBorder="1" applyAlignment="1">
      <alignment vertical="center"/>
    </xf>
    <xf numFmtId="37" fontId="5" fillId="0" borderId="67" xfId="0" applyFont="1" applyBorder="1" applyAlignment="1">
      <alignment vertical="center"/>
    </xf>
    <xf numFmtId="37" fontId="9" fillId="0" borderId="67" xfId="0" applyFont="1" applyBorder="1" applyAlignment="1">
      <alignment vertical="center"/>
    </xf>
    <xf numFmtId="37" fontId="9" fillId="0" borderId="60" xfId="0" applyFont="1" applyBorder="1" applyAlignment="1">
      <alignment vertical="center"/>
    </xf>
    <xf numFmtId="37" fontId="9" fillId="0" borderId="60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/>
    </xf>
    <xf numFmtId="37" fontId="41" fillId="0" borderId="60" xfId="0" applyFont="1" applyBorder="1" applyAlignment="1">
      <alignment horizontal="left" vertical="center" wrapText="1"/>
    </xf>
    <xf numFmtId="37" fontId="41" fillId="29" borderId="67" xfId="0" applyFont="1" applyFill="1" applyBorder="1" applyAlignment="1">
      <alignment vertical="center"/>
    </xf>
    <xf numFmtId="37" fontId="9" fillId="0" borderId="63" xfId="0" applyFont="1" applyBorder="1" applyAlignment="1">
      <alignment horizontal="left" vertical="center" wrapText="1"/>
    </xf>
    <xf numFmtId="37" fontId="41" fillId="29" borderId="62" xfId="0" applyFont="1" applyFill="1" applyBorder="1" applyAlignment="1">
      <alignment vertical="center"/>
    </xf>
    <xf numFmtId="37" fontId="41" fillId="29" borderId="61" xfId="0" applyFont="1" applyFill="1" applyBorder="1" applyAlignment="1">
      <alignment vertical="center"/>
    </xf>
    <xf numFmtId="0" fontId="41" fillId="29" borderId="67" xfId="0" applyNumberFormat="1" applyFont="1" applyFill="1" applyBorder="1" applyAlignment="1">
      <alignment horizontal="center" vertical="center"/>
    </xf>
    <xf numFmtId="0" fontId="41" fillId="0" borderId="60" xfId="0" applyNumberFormat="1" applyFont="1" applyBorder="1" applyAlignment="1">
      <alignment horizontal="center" vertical="center"/>
    </xf>
    <xf numFmtId="0" fontId="9" fillId="0" borderId="67" xfId="0" applyNumberFormat="1" applyFont="1" applyBorder="1" applyAlignment="1">
      <alignment horizontal="center" vertical="center"/>
    </xf>
    <xf numFmtId="37" fontId="40" fillId="29" borderId="60" xfId="0" applyFont="1" applyFill="1" applyBorder="1"/>
    <xf numFmtId="37" fontId="40" fillId="0" borderId="61" xfId="0" applyFont="1" applyBorder="1" applyAlignment="1">
      <alignment horizontal="left"/>
    </xf>
    <xf numFmtId="37" fontId="40" fillId="0" borderId="65" xfId="0" applyFont="1" applyBorder="1" applyAlignment="1">
      <alignment horizontal="left"/>
    </xf>
    <xf numFmtId="37" fontId="40" fillId="29" borderId="63" xfId="0" applyFont="1" applyFill="1" applyBorder="1" applyAlignment="1">
      <alignment horizontal="left"/>
    </xf>
    <xf numFmtId="37" fontId="40" fillId="29" borderId="70" xfId="0" applyFont="1" applyFill="1" applyBorder="1" applyAlignment="1">
      <alignment horizontal="left"/>
    </xf>
    <xf numFmtId="37" fontId="40" fillId="0" borderId="0" xfId="0" applyFont="1" applyAlignment="1">
      <alignment horizontal="left"/>
    </xf>
    <xf numFmtId="37" fontId="40" fillId="0" borderId="67" xfId="0" applyFont="1" applyBorder="1"/>
    <xf numFmtId="37" fontId="40" fillId="29" borderId="67" xfId="0" applyFont="1" applyFill="1" applyBorder="1" applyAlignment="1">
      <alignment horizontal="left"/>
    </xf>
    <xf numFmtId="37" fontId="40" fillId="0" borderId="76" xfId="0" applyFont="1" applyBorder="1" applyAlignment="1">
      <alignment horizontal="left"/>
    </xf>
    <xf numFmtId="37" fontId="40" fillId="29" borderId="91" xfId="0" applyFont="1" applyFill="1" applyBorder="1"/>
    <xf numFmtId="37" fontId="40" fillId="0" borderId="63" xfId="0" applyFont="1" applyBorder="1" applyAlignment="1">
      <alignment horizontal="left"/>
    </xf>
    <xf numFmtId="37" fontId="40" fillId="29" borderId="65" xfId="0" applyFont="1" applyFill="1" applyBorder="1"/>
    <xf numFmtId="37" fontId="40" fillId="0" borderId="67" xfId="0" applyFont="1" applyBorder="1" applyAlignment="1">
      <alignment horizontal="left"/>
    </xf>
    <xf numFmtId="37" fontId="40" fillId="0" borderId="61" xfId="0" applyFont="1" applyBorder="1"/>
    <xf numFmtId="37" fontId="40" fillId="0" borderId="65" xfId="0" applyFont="1" applyBorder="1"/>
    <xf numFmtId="49" fontId="40" fillId="0" borderId="67" xfId="0" applyNumberFormat="1" applyFont="1" applyBorder="1" applyAlignment="1">
      <alignment horizontal="left"/>
    </xf>
    <xf numFmtId="37" fontId="41" fillId="0" borderId="108" xfId="0" applyFont="1" applyBorder="1"/>
    <xf numFmtId="169" fontId="41" fillId="0" borderId="62" xfId="0" applyNumberFormat="1" applyFont="1" applyBorder="1" applyAlignment="1">
      <alignment vertical="center"/>
    </xf>
    <xf numFmtId="49" fontId="40" fillId="0" borderId="75" xfId="0" applyNumberFormat="1" applyFont="1" applyBorder="1" applyAlignment="1">
      <alignment horizontal="left"/>
    </xf>
    <xf numFmtId="37" fontId="40" fillId="29" borderId="67" xfId="0" applyFont="1" applyFill="1" applyBorder="1"/>
    <xf numFmtId="37" fontId="49" fillId="0" borderId="67" xfId="0" applyFont="1" applyBorder="1"/>
    <xf numFmtId="37" fontId="49" fillId="0" borderId="69" xfId="0" applyFont="1" applyBorder="1"/>
    <xf numFmtId="169" fontId="41" fillId="29" borderId="62" xfId="0" applyNumberFormat="1" applyFont="1" applyFill="1" applyBorder="1"/>
    <xf numFmtId="169" fontId="41" fillId="0" borderId="64" xfId="0" applyNumberFormat="1" applyFont="1" applyBorder="1"/>
    <xf numFmtId="169" fontId="41" fillId="0" borderId="61" xfId="0" applyNumberFormat="1" applyFont="1" applyBorder="1" applyAlignment="1">
      <alignment horizontal="right"/>
    </xf>
    <xf numFmtId="14" fontId="41" fillId="29" borderId="60" xfId="0" applyNumberFormat="1" applyFont="1" applyFill="1" applyBorder="1"/>
    <xf numFmtId="169" fontId="41" fillId="0" borderId="68" xfId="0" applyNumberFormat="1" applyFont="1" applyBorder="1"/>
    <xf numFmtId="169" fontId="41" fillId="0" borderId="66" xfId="0" applyNumberFormat="1" applyFont="1" applyBorder="1" applyAlignment="1">
      <alignment horizontal="center"/>
    </xf>
    <xf numFmtId="37" fontId="40" fillId="0" borderId="33" xfId="0" applyFont="1" applyBorder="1" applyAlignment="1">
      <alignment horizontal="left"/>
    </xf>
    <xf numFmtId="169" fontId="41" fillId="29" borderId="117" xfId="0" applyNumberFormat="1" applyFont="1" applyFill="1" applyBorder="1"/>
    <xf numFmtId="14" fontId="5" fillId="0" borderId="118" xfId="0" applyNumberFormat="1" applyFont="1" applyBorder="1" applyAlignment="1">
      <alignment horizontal="right"/>
    </xf>
    <xf numFmtId="169" fontId="41" fillId="29" borderId="116" xfId="0" applyNumberFormat="1" applyFont="1" applyFill="1" applyBorder="1"/>
    <xf numFmtId="14" fontId="5" fillId="0" borderId="116" xfId="0" applyNumberFormat="1" applyFont="1" applyBorder="1" applyAlignment="1">
      <alignment horizontal="center"/>
    </xf>
    <xf numFmtId="14" fontId="5" fillId="0" borderId="118" xfId="0" applyNumberFormat="1" applyFont="1" applyBorder="1" applyAlignment="1">
      <alignment horizontal="center"/>
    </xf>
    <xf numFmtId="14" fontId="5" fillId="0" borderId="116" xfId="0" applyNumberFormat="1" applyFont="1" applyBorder="1" applyAlignment="1">
      <alignment horizontal="right"/>
    </xf>
    <xf numFmtId="14" fontId="5" fillId="0" borderId="119" xfId="0" applyNumberFormat="1" applyFont="1" applyBorder="1" applyAlignment="1">
      <alignment horizontal="center"/>
    </xf>
    <xf numFmtId="37" fontId="41" fillId="0" borderId="33" xfId="0" applyFont="1" applyBorder="1"/>
    <xf numFmtId="37" fontId="9" fillId="0" borderId="65" xfId="0" applyFont="1" applyBorder="1" applyAlignment="1">
      <alignment horizontal="center"/>
    </xf>
    <xf numFmtId="164" fontId="5" fillId="0" borderId="16" xfId="0" applyNumberFormat="1" applyFont="1" applyBorder="1"/>
    <xf numFmtId="164" fontId="5" fillId="0" borderId="16" xfId="0" applyNumberFormat="1" applyFont="1" applyBorder="1" applyAlignment="1">
      <alignment horizontal="right"/>
    </xf>
    <xf numFmtId="164" fontId="5" fillId="0" borderId="67" xfId="0" applyNumberFormat="1" applyFont="1" applyBorder="1" applyAlignment="1">
      <alignment horizontal="right"/>
    </xf>
    <xf numFmtId="37" fontId="5" fillId="0" borderId="0" xfId="0" applyFont="1" applyAlignment="1">
      <alignment vertical="center"/>
    </xf>
    <xf numFmtId="37" fontId="10" fillId="0" borderId="0" xfId="0" applyFont="1" applyAlignment="1">
      <alignment vertical="center"/>
    </xf>
    <xf numFmtId="37" fontId="8" fillId="0" borderId="0" xfId="0" applyFont="1" applyAlignment="1">
      <alignment vertical="center"/>
    </xf>
    <xf numFmtId="37" fontId="8" fillId="0" borderId="0" xfId="0" applyFont="1" applyAlignment="1" applyProtection="1">
      <alignment vertical="center"/>
      <protection locked="0"/>
    </xf>
    <xf numFmtId="37" fontId="5" fillId="0" borderId="0" xfId="0" applyFont="1" applyAlignment="1" applyProtection="1">
      <alignment vertical="center"/>
      <protection locked="0"/>
    </xf>
    <xf numFmtId="37" fontId="9" fillId="0" borderId="0" xfId="0" applyFont="1" applyAlignment="1" applyProtection="1">
      <alignment vertical="center"/>
      <protection locked="0"/>
    </xf>
    <xf numFmtId="37" fontId="6" fillId="0" borderId="0" xfId="0" applyFont="1" applyAlignment="1" applyProtection="1">
      <alignment vertical="center"/>
      <protection locked="0"/>
    </xf>
    <xf numFmtId="37" fontId="5" fillId="0" borderId="0" xfId="0" applyFont="1" applyAlignment="1">
      <alignment horizontal="center" vertical="center"/>
    </xf>
    <xf numFmtId="169" fontId="5" fillId="0" borderId="0" xfId="0" applyNumberFormat="1" applyFont="1" applyAlignment="1">
      <alignment vertical="center"/>
    </xf>
    <xf numFmtId="169" fontId="5" fillId="0" borderId="0" xfId="0" applyNumberFormat="1" applyFont="1" applyAlignment="1">
      <alignment horizontal="left" vertical="center"/>
    </xf>
    <xf numFmtId="37" fontId="0" fillId="0" borderId="0" xfId="0" applyAlignment="1">
      <alignment vertical="center"/>
    </xf>
    <xf numFmtId="37" fontId="5" fillId="5" borderId="26" xfId="0" applyFont="1" applyFill="1" applyBorder="1" applyAlignment="1">
      <alignment horizontal="centerContinuous" vertical="center"/>
    </xf>
    <xf numFmtId="37" fontId="5" fillId="5" borderId="28" xfId="0" applyFont="1" applyFill="1" applyBorder="1" applyAlignment="1">
      <alignment horizontal="centerContinuous" vertical="center"/>
    </xf>
    <xf numFmtId="37" fontId="5" fillId="0" borderId="98" xfId="0" applyFont="1" applyBorder="1" applyAlignment="1">
      <alignment vertical="center"/>
    </xf>
    <xf numFmtId="37" fontId="5" fillId="0" borderId="48" xfId="0" applyFont="1" applyBorder="1" applyAlignment="1">
      <alignment vertical="center"/>
    </xf>
    <xf numFmtId="37" fontId="5" fillId="0" borderId="99" xfId="0" applyFont="1" applyBorder="1" applyAlignment="1">
      <alignment vertical="center"/>
    </xf>
    <xf numFmtId="37" fontId="5" fillId="0" borderId="13" xfId="0" applyFont="1" applyBorder="1" applyAlignment="1">
      <alignment vertical="center"/>
    </xf>
    <xf numFmtId="37" fontId="5" fillId="0" borderId="20" xfId="0" applyFont="1" applyBorder="1" applyAlignment="1">
      <alignment vertical="center"/>
    </xf>
    <xf numFmtId="37" fontId="5" fillId="0" borderId="100" xfId="0" quotePrefix="1" applyFont="1" applyBorder="1" applyAlignment="1">
      <alignment horizontal="center" vertical="center"/>
    </xf>
    <xf numFmtId="37" fontId="5" fillId="0" borderId="21" xfId="0" quotePrefix="1" applyFont="1" applyBorder="1" applyAlignment="1">
      <alignment horizontal="center" vertical="center"/>
    </xf>
    <xf numFmtId="37" fontId="5" fillId="0" borderId="0" xfId="0" quotePrefix="1" applyFont="1" applyAlignment="1">
      <alignment horizontal="center" vertical="center"/>
    </xf>
    <xf numFmtId="37" fontId="5" fillId="0" borderId="12" xfId="0" quotePrefix="1" applyFont="1" applyBorder="1" applyAlignment="1">
      <alignment horizontal="center" vertical="center"/>
    </xf>
    <xf numFmtId="37" fontId="5" fillId="0" borderId="82" xfId="0" quotePrefix="1" applyFont="1" applyBorder="1" applyAlignment="1">
      <alignment horizontal="center" vertical="center"/>
    </xf>
    <xf numFmtId="37" fontId="5" fillId="0" borderId="22" xfId="0" quotePrefix="1" applyFont="1" applyBorder="1" applyAlignment="1">
      <alignment horizontal="center" vertical="center"/>
    </xf>
    <xf numFmtId="37" fontId="5" fillId="0" borderId="30" xfId="0" quotePrefix="1" applyFont="1" applyBorder="1" applyAlignment="1">
      <alignment horizontal="center" vertical="center"/>
    </xf>
    <xf numFmtId="37" fontId="9" fillId="0" borderId="0" xfId="0" applyFont="1" applyAlignment="1">
      <alignment horizontal="center" vertical="center"/>
    </xf>
    <xf numFmtId="37" fontId="5" fillId="3" borderId="3" xfId="0" applyFont="1" applyFill="1" applyBorder="1" applyAlignment="1">
      <alignment horizontal="center" vertical="center"/>
    </xf>
    <xf numFmtId="37" fontId="5" fillId="4" borderId="101" xfId="0" applyFont="1" applyFill="1" applyBorder="1" applyAlignment="1">
      <alignment horizontal="center" vertical="center"/>
    </xf>
    <xf numFmtId="37" fontId="5" fillId="4" borderId="0" xfId="0" applyFont="1" applyFill="1" applyAlignment="1">
      <alignment vertical="center"/>
    </xf>
    <xf numFmtId="37" fontId="5" fillId="4" borderId="4" xfId="0" applyFont="1" applyFill="1" applyBorder="1" applyAlignment="1">
      <alignment horizontal="center" vertical="center"/>
    </xf>
    <xf numFmtId="37" fontId="5" fillId="4" borderId="16" xfId="0" applyFont="1" applyFill="1" applyBorder="1" applyAlignment="1">
      <alignment horizontal="center" vertical="center"/>
    </xf>
    <xf numFmtId="37" fontId="5" fillId="3" borderId="5" xfId="0" applyFont="1" applyFill="1" applyBorder="1" applyAlignment="1">
      <alignment horizontal="center" vertical="center"/>
    </xf>
    <xf numFmtId="37" fontId="5" fillId="4" borderId="23" xfId="0" applyFont="1" applyFill="1" applyBorder="1" applyAlignment="1">
      <alignment horizontal="center" vertical="center"/>
    </xf>
    <xf numFmtId="37" fontId="5" fillId="4" borderId="24" xfId="0" applyFont="1" applyFill="1" applyBorder="1" applyAlignment="1">
      <alignment horizontal="center" vertical="center"/>
    </xf>
    <xf numFmtId="37" fontId="5" fillId="3" borderId="6" xfId="0" applyFont="1" applyFill="1" applyBorder="1" applyAlignment="1">
      <alignment horizontal="center" vertical="center"/>
    </xf>
    <xf numFmtId="37" fontId="5" fillId="3" borderId="7" xfId="0" applyFont="1" applyFill="1" applyBorder="1" applyAlignment="1">
      <alignment horizontal="center" vertical="center"/>
    </xf>
    <xf numFmtId="37" fontId="5" fillId="4" borderId="103" xfId="0" applyFont="1" applyFill="1" applyBorder="1" applyAlignment="1">
      <alignment horizontal="center" vertical="center"/>
    </xf>
    <xf numFmtId="37" fontId="5" fillId="3" borderId="0" xfId="0" applyFont="1" applyFill="1" applyAlignment="1">
      <alignment horizontal="center" vertical="center"/>
    </xf>
    <xf numFmtId="37" fontId="5" fillId="3" borderId="4" xfId="0" applyFont="1" applyFill="1" applyBorder="1" applyAlignment="1">
      <alignment horizontal="center" vertical="center"/>
    </xf>
    <xf numFmtId="37" fontId="5" fillId="4" borderId="14" xfId="0" applyFont="1" applyFill="1" applyBorder="1" applyAlignment="1">
      <alignment horizontal="center" vertical="center"/>
    </xf>
    <xf numFmtId="37" fontId="5" fillId="4" borderId="20" xfId="0" applyFont="1" applyFill="1" applyBorder="1" applyAlignment="1">
      <alignment horizontal="center" vertical="center"/>
    </xf>
    <xf numFmtId="37" fontId="5" fillId="3" borderId="8" xfId="0" applyFont="1" applyFill="1" applyBorder="1" applyAlignment="1">
      <alignment horizontal="center" vertical="center"/>
    </xf>
    <xf numFmtId="37" fontId="3" fillId="0" borderId="0" xfId="0" applyFont="1" applyAlignment="1">
      <alignment horizontal="center" vertical="center"/>
    </xf>
    <xf numFmtId="37" fontId="5" fillId="3" borderId="9" xfId="0" applyFont="1" applyFill="1" applyBorder="1" applyAlignment="1">
      <alignment horizontal="center" vertical="center"/>
    </xf>
    <xf numFmtId="37" fontId="5" fillId="4" borderId="105" xfId="0" applyFont="1" applyFill="1" applyBorder="1" applyAlignment="1">
      <alignment horizontal="center" vertical="center"/>
    </xf>
    <xf numFmtId="37" fontId="5" fillId="4" borderId="106" xfId="0" applyFont="1" applyFill="1" applyBorder="1" applyAlignment="1">
      <alignment horizontal="center" vertical="center"/>
    </xf>
    <xf numFmtId="37" fontId="5" fillId="4" borderId="114" xfId="0" applyFont="1" applyFill="1" applyBorder="1" applyAlignment="1">
      <alignment horizontal="center" vertical="center"/>
    </xf>
    <xf numFmtId="37" fontId="11" fillId="4" borderId="115" xfId="0" applyFont="1" applyFill="1" applyBorder="1" applyAlignment="1">
      <alignment horizontal="center" vertical="center"/>
    </xf>
    <xf numFmtId="37" fontId="5" fillId="3" borderId="11" xfId="0" applyFont="1" applyFill="1" applyBorder="1" applyAlignment="1">
      <alignment horizontal="center" vertical="center"/>
    </xf>
    <xf numFmtId="37" fontId="5" fillId="3" borderId="10" xfId="0" applyFont="1" applyFill="1" applyBorder="1" applyAlignment="1">
      <alignment horizontal="center" vertical="center"/>
    </xf>
    <xf numFmtId="39" fontId="5" fillId="3" borderId="9" xfId="0" applyNumberFormat="1" applyFont="1" applyFill="1" applyBorder="1" applyAlignment="1">
      <alignment horizontal="center" vertical="center"/>
    </xf>
    <xf numFmtId="37" fontId="5" fillId="4" borderId="17" xfId="0" quotePrefix="1" applyFont="1" applyFill="1" applyBorder="1" applyAlignment="1">
      <alignment horizontal="center" vertical="center"/>
    </xf>
    <xf numFmtId="37" fontId="5" fillId="4" borderId="25" xfId="0" quotePrefix="1" applyFont="1" applyFill="1" applyBorder="1" applyAlignment="1">
      <alignment horizontal="center" vertical="center"/>
    </xf>
    <xf numFmtId="37" fontId="5" fillId="0" borderId="2" xfId="0" applyFont="1" applyBorder="1" applyAlignment="1">
      <alignment horizontal="center" vertical="center"/>
    </xf>
    <xf numFmtId="0" fontId="9" fillId="0" borderId="60" xfId="0" applyNumberFormat="1" applyFont="1" applyBorder="1" applyAlignment="1">
      <alignment horizontal="center" vertical="center"/>
    </xf>
    <xf numFmtId="37" fontId="40" fillId="0" borderId="60" xfId="0" applyFont="1" applyBorder="1" applyAlignment="1">
      <alignment vertical="center"/>
    </xf>
    <xf numFmtId="37" fontId="41" fillId="0" borderId="67" xfId="0" applyFont="1" applyBorder="1" applyAlignment="1">
      <alignment vertical="center"/>
    </xf>
    <xf numFmtId="37" fontId="5" fillId="0" borderId="67" xfId="0" applyFont="1" applyBorder="1" applyAlignment="1">
      <alignment horizontal="right" vertical="center"/>
    </xf>
    <xf numFmtId="37" fontId="41" fillId="0" borderId="61" xfId="0" applyFont="1" applyBorder="1" applyAlignment="1">
      <alignment vertical="center"/>
    </xf>
    <xf numFmtId="37" fontId="40" fillId="0" borderId="0" xfId="0" applyFont="1" applyAlignment="1">
      <alignment vertical="center"/>
    </xf>
    <xf numFmtId="37" fontId="41" fillId="29" borderId="67" xfId="0" applyFont="1" applyFill="1" applyBorder="1" applyAlignment="1">
      <alignment horizontal="center" vertical="center"/>
    </xf>
    <xf numFmtId="37" fontId="41" fillId="29" borderId="73" xfId="0" applyFont="1" applyFill="1" applyBorder="1" applyAlignment="1">
      <alignment vertical="center"/>
    </xf>
    <xf numFmtId="37" fontId="9" fillId="0" borderId="67" xfId="0" applyFont="1" applyBorder="1" applyAlignment="1">
      <alignment horizontal="left" vertical="center"/>
    </xf>
    <xf numFmtId="37" fontId="40" fillId="0" borderId="67" xfId="0" applyFont="1" applyBorder="1" applyAlignment="1">
      <alignment horizontal="left" vertical="center"/>
    </xf>
    <xf numFmtId="37" fontId="41" fillId="0" borderId="67" xfId="0" applyFont="1" applyBorder="1" applyAlignment="1">
      <alignment horizontal="center" vertical="center"/>
    </xf>
    <xf numFmtId="0" fontId="41" fillId="29" borderId="64" xfId="0" applyNumberFormat="1" applyFont="1" applyFill="1" applyBorder="1" applyAlignment="1">
      <alignment horizontal="center" vertical="center"/>
    </xf>
    <xf numFmtId="37" fontId="9" fillId="29" borderId="61" xfId="0" applyFont="1" applyFill="1" applyBorder="1" applyAlignment="1">
      <alignment horizontal="left" vertical="center"/>
    </xf>
    <xf numFmtId="37" fontId="40" fillId="0" borderId="61" xfId="0" applyFont="1" applyBorder="1" applyAlignment="1">
      <alignment horizontal="left" vertical="center"/>
    </xf>
    <xf numFmtId="37" fontId="41" fillId="0" borderId="61" xfId="0" applyFont="1" applyBorder="1" applyAlignment="1">
      <alignment horizontal="center" vertical="center"/>
    </xf>
    <xf numFmtId="37" fontId="5" fillId="0" borderId="2" xfId="0" applyFont="1" applyBorder="1" applyAlignment="1">
      <alignment horizontal="right" vertical="center"/>
    </xf>
    <xf numFmtId="37" fontId="5" fillId="0" borderId="94" xfId="0" applyFont="1" applyBorder="1" applyAlignment="1">
      <alignment horizontal="right" vertical="center"/>
    </xf>
    <xf numFmtId="37" fontId="40" fillId="29" borderId="60" xfId="0" applyFont="1" applyFill="1" applyBorder="1" applyAlignment="1">
      <alignment vertical="center"/>
    </xf>
    <xf numFmtId="37" fontId="41" fillId="29" borderId="60" xfId="0" applyFont="1" applyFill="1" applyBorder="1" applyAlignment="1">
      <alignment horizontal="center" vertical="center"/>
    </xf>
    <xf numFmtId="37" fontId="41" fillId="29" borderId="60" xfId="0" applyFont="1" applyFill="1" applyBorder="1" applyAlignment="1">
      <alignment vertical="center"/>
    </xf>
    <xf numFmtId="37" fontId="9" fillId="0" borderId="60" xfId="0" applyFont="1" applyBorder="1" applyAlignment="1">
      <alignment horizontal="center" vertical="center"/>
    </xf>
    <xf numFmtId="0" fontId="41" fillId="0" borderId="61" xfId="0" applyNumberFormat="1" applyFont="1" applyBorder="1" applyAlignment="1">
      <alignment horizontal="center" vertical="center"/>
    </xf>
    <xf numFmtId="37" fontId="41" fillId="29" borderId="64" xfId="0" applyFont="1" applyFill="1" applyBorder="1" applyAlignment="1">
      <alignment vertical="center"/>
    </xf>
    <xf numFmtId="37" fontId="41" fillId="29" borderId="64" xfId="0" applyFont="1" applyFill="1" applyBorder="1" applyAlignment="1">
      <alignment horizontal="center" vertical="center"/>
    </xf>
    <xf numFmtId="37" fontId="41" fillId="0" borderId="64" xfId="0" applyFont="1" applyBorder="1" applyAlignment="1">
      <alignment vertical="center"/>
    </xf>
    <xf numFmtId="0" fontId="41" fillId="29" borderId="60" xfId="0" applyNumberFormat="1" applyFont="1" applyFill="1" applyBorder="1" applyAlignment="1">
      <alignment horizontal="center" vertical="center"/>
    </xf>
    <xf numFmtId="37" fontId="5" fillId="2" borderId="1" xfId="0" applyFont="1" applyFill="1" applyBorder="1" applyAlignment="1">
      <alignment vertical="center"/>
    </xf>
    <xf numFmtId="49" fontId="44" fillId="0" borderId="0" xfId="0" applyNumberFormat="1" applyFont="1" applyAlignment="1">
      <alignment horizontal="center" vertical="center"/>
    </xf>
    <xf numFmtId="37" fontId="5" fillId="5" borderId="44" xfId="0" applyFont="1" applyFill="1" applyBorder="1" applyAlignment="1">
      <alignment horizontal="centerContinuous" vertical="center"/>
    </xf>
    <xf numFmtId="37" fontId="5" fillId="5" borderId="45" xfId="0" applyFont="1" applyFill="1" applyBorder="1" applyAlignment="1">
      <alignment horizontal="centerContinuous" vertical="center"/>
    </xf>
    <xf numFmtId="37" fontId="5" fillId="5" borderId="97" xfId="0" applyFont="1" applyFill="1" applyBorder="1" applyAlignment="1">
      <alignment horizontal="centerContinuous" vertical="center"/>
    </xf>
    <xf numFmtId="37" fontId="5" fillId="6" borderId="97" xfId="0" applyFont="1" applyFill="1" applyBorder="1" applyAlignment="1">
      <alignment horizontal="centerContinuous" vertical="center"/>
    </xf>
    <xf numFmtId="37" fontId="5" fillId="6" borderId="80" xfId="0" applyFont="1" applyFill="1" applyBorder="1" applyAlignment="1">
      <alignment horizontal="centerContinuous" vertical="center"/>
    </xf>
    <xf numFmtId="37" fontId="5" fillId="0" borderId="98" xfId="0" applyFont="1" applyBorder="1" applyAlignment="1">
      <alignment horizontal="centerContinuous" vertical="center"/>
    </xf>
    <xf numFmtId="37" fontId="5" fillId="0" borderId="48" xfId="0" applyFont="1" applyBorder="1" applyAlignment="1">
      <alignment horizontal="centerContinuous" vertical="center"/>
    </xf>
    <xf numFmtId="37" fontId="5" fillId="0" borderId="99" xfId="0" applyFont="1" applyBorder="1" applyAlignment="1">
      <alignment horizontal="centerContinuous" vertical="center"/>
    </xf>
    <xf numFmtId="37" fontId="5" fillId="0" borderId="81" xfId="0" quotePrefix="1" applyFont="1" applyBorder="1" applyAlignment="1">
      <alignment horizontal="center" vertical="center"/>
    </xf>
    <xf numFmtId="37" fontId="5" fillId="0" borderId="72" xfId="0" applyFont="1" applyBorder="1" applyAlignment="1">
      <alignment horizontal="center" vertical="center"/>
    </xf>
    <xf numFmtId="37" fontId="5" fillId="0" borderId="67" xfId="0" applyFont="1" applyBorder="1" applyAlignment="1">
      <alignment horizontal="center" vertical="center"/>
    </xf>
    <xf numFmtId="37" fontId="5" fillId="4" borderId="4" xfId="0" applyFont="1" applyFill="1" applyBorder="1" applyAlignment="1">
      <alignment horizontal="center" vertical="center" wrapText="1"/>
    </xf>
    <xf numFmtId="37" fontId="5" fillId="4" borderId="16" xfId="0" applyFont="1" applyFill="1" applyBorder="1" applyAlignment="1">
      <alignment horizontal="center" vertical="center" wrapText="1"/>
    </xf>
    <xf numFmtId="37" fontId="5" fillId="3" borderId="102" xfId="0" applyFont="1" applyFill="1" applyBorder="1" applyAlignment="1">
      <alignment horizontal="center" vertical="center"/>
    </xf>
    <xf numFmtId="37" fontId="5" fillId="3" borderId="104" xfId="0" applyFont="1" applyFill="1" applyBorder="1" applyAlignment="1">
      <alignment horizontal="center" vertical="center"/>
    </xf>
    <xf numFmtId="37" fontId="5" fillId="4" borderId="106" xfId="0" quotePrefix="1" applyFont="1" applyFill="1" applyBorder="1" applyAlignment="1">
      <alignment horizontal="center" vertical="center"/>
    </xf>
    <xf numFmtId="37" fontId="5" fillId="4" borderId="58" xfId="0" quotePrefix="1" applyFont="1" applyFill="1" applyBorder="1" applyAlignment="1">
      <alignment horizontal="center" vertical="center"/>
    </xf>
    <xf numFmtId="9" fontId="5" fillId="4" borderId="58" xfId="0" quotePrefix="1" applyNumberFormat="1" applyFont="1" applyFill="1" applyBorder="1" applyAlignment="1">
      <alignment horizontal="center" vertical="center"/>
    </xf>
    <xf numFmtId="37" fontId="5" fillId="3" borderId="107" xfId="0" applyFont="1" applyFill="1" applyBorder="1" applyAlignment="1">
      <alignment horizontal="center" vertical="center"/>
    </xf>
    <xf numFmtId="164" fontId="5" fillId="0" borderId="9" xfId="0" applyNumberFormat="1" applyFont="1" applyBorder="1" applyAlignment="1">
      <alignment vertical="center"/>
    </xf>
    <xf numFmtId="37" fontId="41" fillId="29" borderId="69" xfId="0" applyFont="1" applyFill="1" applyBorder="1" applyAlignment="1">
      <alignment vertical="center"/>
    </xf>
    <xf numFmtId="164" fontId="5" fillId="0" borderId="11" xfId="0" applyNumberFormat="1" applyFont="1" applyBorder="1" applyAlignment="1">
      <alignment vertical="center"/>
    </xf>
    <xf numFmtId="37" fontId="5" fillId="0" borderId="92" xfId="0" applyFont="1" applyBorder="1" applyAlignment="1">
      <alignment vertical="center"/>
    </xf>
    <xf numFmtId="37" fontId="9" fillId="0" borderId="0" xfId="0" applyFont="1" applyAlignment="1">
      <alignment vertical="center"/>
    </xf>
    <xf numFmtId="37" fontId="9" fillId="0" borderId="61" xfId="0" applyFont="1" applyBorder="1" applyAlignment="1">
      <alignment horizontal="left" vertical="center"/>
    </xf>
    <xf numFmtId="37" fontId="9" fillId="29" borderId="60" xfId="0" applyFont="1" applyFill="1" applyBorder="1" applyAlignment="1">
      <alignment vertical="center"/>
    </xf>
    <xf numFmtId="37" fontId="5" fillId="4" borderId="6" xfId="0" applyFont="1" applyFill="1" applyBorder="1" applyAlignment="1">
      <alignment horizontal="center" vertical="center"/>
    </xf>
    <xf numFmtId="37" fontId="11" fillId="4" borderId="102" xfId="0" applyFont="1" applyFill="1" applyBorder="1" applyAlignment="1">
      <alignment horizontal="center" vertical="center"/>
    </xf>
    <xf numFmtId="37" fontId="5" fillId="3" borderId="16" xfId="0" applyFont="1" applyFill="1" applyBorder="1" applyAlignment="1">
      <alignment horizontal="center" vertical="center"/>
    </xf>
    <xf numFmtId="39" fontId="5" fillId="3" borderId="7" xfId="0" applyNumberFormat="1" applyFont="1" applyFill="1" applyBorder="1" applyAlignment="1">
      <alignment horizontal="center" vertical="center"/>
    </xf>
    <xf numFmtId="37" fontId="5" fillId="4" borderId="15" xfId="0" quotePrefix="1" applyFont="1" applyFill="1" applyBorder="1" applyAlignment="1">
      <alignment horizontal="center" vertical="center"/>
    </xf>
    <xf numFmtId="37" fontId="5" fillId="4" borderId="20" xfId="0" quotePrefix="1" applyFont="1" applyFill="1" applyBorder="1" applyAlignment="1">
      <alignment horizontal="center" vertical="center"/>
    </xf>
    <xf numFmtId="0" fontId="9" fillId="29" borderId="67" xfId="0" applyNumberFormat="1" applyFont="1" applyFill="1" applyBorder="1" applyAlignment="1">
      <alignment horizontal="center" vertical="center"/>
    </xf>
    <xf numFmtId="37" fontId="9" fillId="29" borderId="67" xfId="0" applyFont="1" applyFill="1" applyBorder="1" applyAlignment="1">
      <alignment vertical="center"/>
    </xf>
    <xf numFmtId="37" fontId="41" fillId="29" borderId="67" xfId="0" applyFont="1" applyFill="1" applyBorder="1" applyAlignment="1">
      <alignment horizontal="left" vertical="center"/>
    </xf>
    <xf numFmtId="37" fontId="6" fillId="0" borderId="67" xfId="0" applyFont="1" applyBorder="1" applyAlignment="1">
      <alignment vertical="center"/>
    </xf>
    <xf numFmtId="37" fontId="5" fillId="2" borderId="67" xfId="0" quotePrefix="1" applyFont="1" applyFill="1" applyBorder="1" applyAlignment="1">
      <alignment horizontal="center" vertical="center"/>
    </xf>
    <xf numFmtId="37" fontId="5" fillId="2" borderId="2" xfId="0" applyFont="1" applyFill="1" applyBorder="1" applyAlignment="1">
      <alignment vertical="center"/>
    </xf>
    <xf numFmtId="37" fontId="5" fillId="2" borderId="67" xfId="0" applyFont="1" applyFill="1" applyBorder="1" applyAlignment="1">
      <alignment vertical="center"/>
    </xf>
    <xf numFmtId="9" fontId="5" fillId="4" borderId="106" xfId="0" quotePrefix="1" applyNumberFormat="1" applyFont="1" applyFill="1" applyBorder="1" applyAlignment="1">
      <alignment horizontal="center" vertical="center"/>
    </xf>
    <xf numFmtId="37" fontId="41" fillId="0" borderId="67" xfId="0" applyFont="1" applyBorder="1" applyAlignment="1">
      <alignment horizontal="left" vertical="center"/>
    </xf>
    <xf numFmtId="169" fontId="41" fillId="0" borderId="62" xfId="0" applyNumberFormat="1" applyFont="1" applyBorder="1" applyAlignment="1">
      <alignment horizontal="center"/>
    </xf>
    <xf numFmtId="169" fontId="9" fillId="0" borderId="62" xfId="0" applyNumberFormat="1" applyFont="1" applyBorder="1"/>
    <xf numFmtId="37" fontId="40" fillId="0" borderId="109" xfId="0" applyFont="1" applyBorder="1"/>
    <xf numFmtId="49" fontId="5" fillId="0" borderId="1" xfId="0" applyNumberFormat="1" applyFont="1" applyBorder="1" applyAlignment="1">
      <alignment horizontal="left" vertical="center"/>
    </xf>
    <xf numFmtId="37" fontId="41" fillId="29" borderId="120" xfId="0" applyFont="1" applyFill="1" applyBorder="1" applyAlignment="1">
      <alignment horizontal="center"/>
    </xf>
    <xf numFmtId="37" fontId="9" fillId="29" borderId="121" xfId="0" applyFont="1" applyFill="1" applyBorder="1"/>
    <xf numFmtId="37" fontId="9" fillId="0" borderId="121" xfId="0" applyFont="1" applyBorder="1"/>
    <xf numFmtId="37" fontId="41" fillId="0" borderId="121" xfId="0" applyFont="1" applyBorder="1" applyAlignment="1">
      <alignment horizontal="center"/>
    </xf>
    <xf numFmtId="37" fontId="9" fillId="0" borderId="121" xfId="0" applyFont="1" applyBorder="1" applyAlignment="1">
      <alignment horizontal="left"/>
    </xf>
    <xf numFmtId="37" fontId="9" fillId="0" borderId="122" xfId="0" applyFont="1" applyBorder="1"/>
    <xf numFmtId="37" fontId="41" fillId="0" borderId="121" xfId="0" applyFont="1" applyBorder="1"/>
    <xf numFmtId="165" fontId="5" fillId="0" borderId="123" xfId="0" applyNumberFormat="1" applyFont="1" applyBorder="1" applyAlignment="1">
      <alignment horizontal="right"/>
    </xf>
    <xf numFmtId="164" fontId="5" fillId="0" borderId="123" xfId="0" applyNumberFormat="1" applyFont="1" applyBorder="1" applyAlignment="1">
      <alignment horizontal="right"/>
    </xf>
    <xf numFmtId="37" fontId="5" fillId="0" borderId="123" xfId="0" applyFont="1" applyBorder="1" applyAlignment="1">
      <alignment horizontal="right"/>
    </xf>
    <xf numFmtId="37" fontId="5" fillId="0" borderId="123" xfId="0" applyFont="1" applyBorder="1"/>
    <xf numFmtId="14" fontId="5" fillId="0" borderId="123" xfId="0" applyNumberFormat="1" applyFont="1" applyBorder="1" applyAlignment="1">
      <alignment horizontal="right"/>
    </xf>
    <xf numFmtId="37" fontId="5" fillId="0" borderId="124" xfId="0" applyFont="1" applyBorder="1" applyAlignment="1">
      <alignment horizontal="right"/>
    </xf>
    <xf numFmtId="37" fontId="41" fillId="0" borderId="125" xfId="0" applyFont="1" applyBorder="1"/>
    <xf numFmtId="37" fontId="40" fillId="0" borderId="126" xfId="0" applyFont="1" applyBorder="1" applyAlignment="1">
      <alignment horizontal="left"/>
    </xf>
    <xf numFmtId="37" fontId="41" fillId="0" borderId="127" xfId="0" applyFont="1" applyBorder="1"/>
    <xf numFmtId="37" fontId="5" fillId="0" borderId="128" xfId="0" applyFont="1" applyBorder="1" applyAlignment="1">
      <alignment horizontal="right"/>
    </xf>
    <xf numFmtId="37" fontId="5" fillId="0" borderId="128" xfId="0" applyFont="1" applyBorder="1"/>
    <xf numFmtId="37" fontId="41" fillId="0" borderId="127" xfId="0" applyFont="1" applyBorder="1" applyAlignment="1">
      <alignment horizontal="center"/>
    </xf>
    <xf numFmtId="14" fontId="5" fillId="0" borderId="128" xfId="0" applyNumberFormat="1" applyFont="1" applyBorder="1" applyAlignment="1">
      <alignment horizontal="right"/>
    </xf>
    <xf numFmtId="0" fontId="41" fillId="29" borderId="129" xfId="0" applyNumberFormat="1" applyFont="1" applyFill="1" applyBorder="1" applyAlignment="1">
      <alignment horizontal="center"/>
    </xf>
    <xf numFmtId="37" fontId="41" fillId="0" borderId="129" xfId="0" applyFont="1" applyBorder="1" applyAlignment="1">
      <alignment horizontal="center"/>
    </xf>
    <xf numFmtId="37" fontId="41" fillId="0" borderId="129" xfId="0" applyFont="1" applyBorder="1"/>
    <xf numFmtId="37" fontId="5" fillId="0" borderId="129" xfId="0" applyFont="1" applyBorder="1"/>
    <xf numFmtId="14" fontId="5" fillId="0" borderId="130" xfId="0" applyNumberFormat="1" applyFont="1" applyBorder="1" applyAlignment="1">
      <alignment horizontal="center"/>
    </xf>
    <xf numFmtId="37" fontId="5" fillId="0" borderId="130" xfId="0" applyFont="1" applyBorder="1" applyAlignment="1">
      <alignment horizontal="right"/>
    </xf>
    <xf numFmtId="37" fontId="5" fillId="0" borderId="129" xfId="0" applyFont="1" applyBorder="1" applyAlignment="1">
      <alignment horizontal="right"/>
    </xf>
    <xf numFmtId="37" fontId="5" fillId="0" borderId="128" xfId="0" applyFont="1" applyBorder="1" applyAlignment="1">
      <alignment vertical="center"/>
    </xf>
    <xf numFmtId="37" fontId="41" fillId="29" borderId="127" xfId="0" applyFont="1" applyFill="1" applyBorder="1" applyAlignment="1">
      <alignment horizontal="center"/>
    </xf>
    <xf numFmtId="165" fontId="5" fillId="0" borderId="128" xfId="0" applyNumberFormat="1" applyFont="1" applyBorder="1" applyAlignment="1">
      <alignment horizontal="right"/>
    </xf>
    <xf numFmtId="164" fontId="5" fillId="0" borderId="128" xfId="0" applyNumberFormat="1" applyFont="1" applyBorder="1" applyAlignment="1">
      <alignment horizontal="right"/>
    </xf>
    <xf numFmtId="37" fontId="41" fillId="0" borderId="126" xfId="0" applyFont="1" applyBorder="1"/>
    <xf numFmtId="37" fontId="5" fillId="0" borderId="131" xfId="0" applyFont="1" applyBorder="1" applyAlignment="1">
      <alignment horizontal="right"/>
    </xf>
    <xf numFmtId="37" fontId="5" fillId="0" borderId="120" xfId="0" applyFont="1" applyBorder="1"/>
    <xf numFmtId="37" fontId="41" fillId="29" borderId="122" xfId="0" applyFont="1" applyFill="1" applyBorder="1"/>
    <xf numFmtId="49" fontId="5" fillId="0" borderId="132" xfId="0" applyNumberFormat="1" applyFont="1" applyBorder="1" applyAlignment="1">
      <alignment horizontal="center"/>
    </xf>
    <xf numFmtId="37" fontId="5" fillId="0" borderId="120" xfId="0" applyFont="1" applyBorder="1" applyAlignment="1">
      <alignment horizontal="center"/>
    </xf>
    <xf numFmtId="49" fontId="5" fillId="0" borderId="120" xfId="0" applyNumberFormat="1" applyFont="1" applyBorder="1" applyAlignment="1">
      <alignment horizontal="left"/>
    </xf>
    <xf numFmtId="49" fontId="40" fillId="0" borderId="120" xfId="0" applyNumberFormat="1" applyFont="1" applyBorder="1" applyAlignment="1">
      <alignment horizontal="left"/>
    </xf>
    <xf numFmtId="49" fontId="5" fillId="0" borderId="133" xfId="0" applyNumberFormat="1" applyFont="1" applyBorder="1" applyAlignment="1">
      <alignment horizontal="center"/>
    </xf>
    <xf numFmtId="14" fontId="5" fillId="0" borderId="124" xfId="0" applyNumberFormat="1" applyFont="1" applyBorder="1" applyAlignment="1">
      <alignment horizontal="center"/>
    </xf>
    <xf numFmtId="37" fontId="41" fillId="29" borderId="120" xfId="0" applyFont="1" applyFill="1" applyBorder="1"/>
    <xf numFmtId="37" fontId="5" fillId="0" borderId="134" xfId="0" applyFont="1" applyBorder="1" applyAlignment="1">
      <alignment horizontal="center" vertical="center"/>
    </xf>
    <xf numFmtId="37" fontId="41" fillId="0" borderId="135" xfId="0" applyFont="1" applyBorder="1"/>
    <xf numFmtId="165" fontId="5" fillId="0" borderId="10" xfId="0" applyNumberFormat="1" applyFont="1" applyBorder="1" applyAlignment="1">
      <alignment horizontal="right" vertical="center"/>
    </xf>
    <xf numFmtId="37" fontId="5" fillId="0" borderId="123" xfId="0" applyFont="1" applyBorder="1" applyAlignment="1">
      <alignment vertical="center"/>
    </xf>
    <xf numFmtId="37" fontId="5" fillId="0" borderId="123" xfId="0" applyFont="1" applyBorder="1" applyAlignment="1">
      <alignment horizontal="right" vertical="center"/>
    </xf>
    <xf numFmtId="37" fontId="41" fillId="29" borderId="121" xfId="0" applyFont="1" applyFill="1" applyBorder="1" applyAlignment="1">
      <alignment vertical="center"/>
    </xf>
    <xf numFmtId="37" fontId="5" fillId="0" borderId="134" xfId="0" applyFont="1" applyBorder="1" applyAlignment="1">
      <alignment horizontal="right" vertical="center"/>
    </xf>
    <xf numFmtId="164" fontId="5" fillId="0" borderId="123" xfId="0" applyNumberFormat="1" applyFont="1" applyBorder="1" applyAlignment="1">
      <alignment horizontal="right" vertical="center"/>
    </xf>
    <xf numFmtId="37" fontId="5" fillId="2" borderId="123" xfId="0" applyFont="1" applyFill="1" applyBorder="1" applyAlignment="1">
      <alignment vertical="center"/>
    </xf>
    <xf numFmtId="37" fontId="41" fillId="29" borderId="127" xfId="0" applyFont="1" applyFill="1" applyBorder="1"/>
    <xf numFmtId="37" fontId="41" fillId="0" borderId="60" xfId="0" applyFont="1" applyBorder="1" applyAlignment="1">
      <alignment horizontal="left"/>
    </xf>
    <xf numFmtId="37" fontId="41" fillId="0" borderId="64" xfId="0" applyFont="1" applyBorder="1" applyAlignment="1">
      <alignment horizontal="left"/>
    </xf>
    <xf numFmtId="37" fontId="41" fillId="0" borderId="60" xfId="0" applyFont="1" applyBorder="1" applyAlignment="1">
      <alignment horizontal="left" vertical="center"/>
    </xf>
    <xf numFmtId="37" fontId="5" fillId="4" borderId="130" xfId="0" applyFont="1" applyFill="1" applyBorder="1" applyAlignment="1">
      <alignment horizontal="center"/>
    </xf>
    <xf numFmtId="37" fontId="5" fillId="3" borderId="131" xfId="0" applyFont="1" applyFill="1" applyBorder="1" applyAlignment="1">
      <alignment horizontal="center"/>
    </xf>
    <xf numFmtId="37" fontId="5" fillId="3" borderId="133" xfId="0" applyFont="1" applyFill="1" applyBorder="1" applyAlignment="1">
      <alignment horizontal="center"/>
    </xf>
    <xf numFmtId="37" fontId="5" fillId="3" borderId="130" xfId="0" applyFont="1" applyFill="1" applyBorder="1" applyAlignment="1">
      <alignment horizontal="center"/>
    </xf>
    <xf numFmtId="37" fontId="5" fillId="0" borderId="128" xfId="0" applyFont="1" applyBorder="1" applyAlignment="1">
      <alignment horizontal="center" vertical="center"/>
    </xf>
    <xf numFmtId="49" fontId="5" fillId="0" borderId="128" xfId="0" applyNumberFormat="1" applyFont="1" applyBorder="1" applyAlignment="1">
      <alignment horizontal="center"/>
    </xf>
    <xf numFmtId="14" fontId="5" fillId="0" borderId="128" xfId="0" applyNumberFormat="1" applyFont="1" applyBorder="1" applyAlignment="1">
      <alignment horizontal="center"/>
    </xf>
    <xf numFmtId="37" fontId="5" fillId="2" borderId="128" xfId="0" applyFont="1" applyFill="1" applyBorder="1"/>
    <xf numFmtId="37" fontId="5" fillId="0" borderId="134" xfId="0" applyFont="1" applyBorder="1" applyAlignment="1">
      <alignment horizontal="center"/>
    </xf>
    <xf numFmtId="37" fontId="5" fillId="2" borderId="128" xfId="0" quotePrefix="1" applyFont="1" applyFill="1" applyBorder="1" applyAlignment="1">
      <alignment horizontal="center"/>
    </xf>
    <xf numFmtId="164" fontId="5" fillId="0" borderId="128" xfId="0" applyNumberFormat="1" applyFont="1" applyBorder="1"/>
    <xf numFmtId="10" fontId="5" fillId="2" borderId="128" xfId="0" quotePrefix="1" applyNumberFormat="1" applyFont="1" applyFill="1" applyBorder="1" applyAlignment="1">
      <alignment horizontal="center"/>
    </xf>
    <xf numFmtId="37" fontId="5" fillId="4" borderId="130" xfId="0" applyFont="1" applyFill="1" applyBorder="1" applyAlignment="1">
      <alignment horizontal="center" wrapText="1"/>
    </xf>
    <xf numFmtId="37" fontId="5" fillId="0" borderId="128" xfId="0" applyFont="1" applyBorder="1" applyAlignment="1">
      <alignment horizontal="center"/>
    </xf>
    <xf numFmtId="37" fontId="9" fillId="0" borderId="137" xfId="0" applyFont="1" applyBorder="1" applyAlignment="1">
      <alignment horizontal="left" vertical="center" wrapText="1"/>
    </xf>
    <xf numFmtId="37" fontId="9" fillId="0" borderId="138" xfId="0" applyFont="1" applyBorder="1" applyAlignment="1">
      <alignment horizontal="left" vertical="center" wrapText="1"/>
    </xf>
    <xf numFmtId="49" fontId="5" fillId="0" borderId="136" xfId="4" applyNumberFormat="1" applyFont="1" applyBorder="1" applyAlignment="1">
      <alignment horizontal="left" vertical="center" wrapText="1"/>
    </xf>
    <xf numFmtId="49" fontId="5" fillId="0" borderId="136" xfId="3" applyNumberFormat="1" applyFont="1" applyBorder="1" applyAlignment="1">
      <alignment horizontal="center" vertical="center"/>
    </xf>
    <xf numFmtId="49" fontId="5" fillId="0" borderId="136" xfId="3" applyNumberFormat="1" applyFont="1" applyBorder="1" applyAlignment="1">
      <alignment horizontal="left" vertical="center" wrapText="1"/>
    </xf>
    <xf numFmtId="49" fontId="5" fillId="0" borderId="136" xfId="3" applyNumberFormat="1" applyFont="1" applyBorder="1" applyAlignment="1">
      <alignment horizontal="left" vertical="center"/>
    </xf>
    <xf numFmtId="49" fontId="5" fillId="0" borderId="136" xfId="3" applyNumberFormat="1" applyFont="1" applyBorder="1" applyAlignment="1">
      <alignment horizontal="center"/>
    </xf>
    <xf numFmtId="37" fontId="41" fillId="0" borderId="140" xfId="0" applyFont="1" applyBorder="1" applyAlignment="1">
      <alignment horizontal="left" vertical="center" wrapText="1"/>
    </xf>
    <xf numFmtId="49" fontId="5" fillId="0" borderId="136" xfId="0" applyNumberFormat="1" applyFont="1" applyBorder="1" applyAlignment="1">
      <alignment horizontal="left" vertical="center"/>
    </xf>
    <xf numFmtId="49" fontId="5" fillId="0" borderId="67" xfId="0" applyNumberFormat="1" applyFont="1" applyBorder="1" applyAlignment="1">
      <alignment horizontal="left" vertical="center"/>
    </xf>
    <xf numFmtId="49" fontId="5" fillId="0" borderId="136" xfId="3" applyNumberFormat="1" applyFont="1" applyBorder="1" applyAlignment="1">
      <alignment horizontal="left"/>
    </xf>
    <xf numFmtId="49" fontId="5" fillId="0" borderId="136" xfId="0" applyNumberFormat="1" applyFont="1" applyBorder="1" applyAlignment="1">
      <alignment horizontal="center" vertical="center"/>
    </xf>
    <xf numFmtId="49" fontId="5" fillId="0" borderId="136" xfId="0" applyNumberFormat="1" applyFont="1" applyBorder="1" applyAlignment="1">
      <alignment horizontal="left"/>
    </xf>
    <xf numFmtId="49" fontId="5" fillId="0" borderId="136" xfId="0" applyNumberFormat="1" applyFont="1" applyBorder="1" applyAlignment="1">
      <alignment horizontal="center"/>
    </xf>
    <xf numFmtId="169" fontId="41" fillId="29" borderId="117" xfId="0" applyNumberFormat="1" applyFont="1" applyFill="1" applyBorder="1" applyAlignment="1">
      <alignment vertical="center"/>
    </xf>
    <xf numFmtId="37" fontId="41" fillId="0" borderId="72" xfId="0" applyFont="1" applyBorder="1" applyAlignment="1">
      <alignment vertical="center"/>
    </xf>
    <xf numFmtId="14" fontId="5" fillId="0" borderId="118" xfId="0" applyNumberFormat="1" applyFont="1" applyBorder="1" applyAlignment="1">
      <alignment horizontal="right" vertical="center"/>
    </xf>
    <xf numFmtId="37" fontId="41" fillId="0" borderId="68" xfId="0" applyFont="1" applyBorder="1" applyAlignment="1">
      <alignment vertical="center"/>
    </xf>
    <xf numFmtId="37" fontId="5" fillId="0" borderId="93" xfId="0" applyFont="1" applyBorder="1" applyAlignment="1">
      <alignment horizontal="right" vertical="center"/>
    </xf>
    <xf numFmtId="14" fontId="5" fillId="0" borderId="116" xfId="0" applyNumberFormat="1" applyFont="1" applyBorder="1" applyAlignment="1">
      <alignment horizontal="center" vertical="center"/>
    </xf>
    <xf numFmtId="37" fontId="41" fillId="0" borderId="65" xfId="0" applyFont="1" applyBorder="1" applyAlignment="1">
      <alignment vertical="center"/>
    </xf>
    <xf numFmtId="14" fontId="5" fillId="0" borderId="118" xfId="0" applyNumberFormat="1" applyFont="1" applyBorder="1" applyAlignment="1">
      <alignment horizontal="center" vertical="center"/>
    </xf>
    <xf numFmtId="37" fontId="5" fillId="0" borderId="4" xfId="0" applyFont="1" applyBorder="1" applyAlignment="1">
      <alignment horizontal="right" vertical="center"/>
    </xf>
    <xf numFmtId="14" fontId="5" fillId="0" borderId="11" xfId="0" applyNumberFormat="1" applyFont="1" applyBorder="1" applyAlignment="1">
      <alignment horizontal="right" vertical="center"/>
    </xf>
    <xf numFmtId="37" fontId="41" fillId="0" borderId="77" xfId="0" applyFont="1" applyBorder="1" applyAlignment="1">
      <alignment vertical="center"/>
    </xf>
    <xf numFmtId="37" fontId="41" fillId="0" borderId="66" xfId="0" applyFont="1" applyBorder="1" applyAlignment="1">
      <alignment vertical="center"/>
    </xf>
    <xf numFmtId="37" fontId="41" fillId="0" borderId="0" xfId="0" applyFont="1" applyAlignment="1">
      <alignment vertical="center"/>
    </xf>
    <xf numFmtId="14" fontId="5" fillId="0" borderId="119" xfId="0" applyNumberFormat="1" applyFont="1" applyBorder="1" applyAlignment="1">
      <alignment horizontal="center" vertical="center"/>
    </xf>
    <xf numFmtId="37" fontId="5" fillId="0" borderId="16" xfId="0" applyFont="1" applyBorder="1" applyAlignment="1">
      <alignment vertical="center"/>
    </xf>
    <xf numFmtId="37" fontId="41" fillId="29" borderId="96" xfId="0" applyFont="1" applyFill="1" applyBorder="1" applyAlignment="1">
      <alignment vertical="center"/>
    </xf>
    <xf numFmtId="37" fontId="41" fillId="29" borderId="66" xfId="0" applyFont="1" applyFill="1" applyBorder="1" applyAlignment="1">
      <alignment vertical="center"/>
    </xf>
    <xf numFmtId="37" fontId="41" fillId="0" borderId="108" xfId="0" applyFont="1" applyBorder="1" applyAlignment="1">
      <alignment vertical="center"/>
    </xf>
    <xf numFmtId="37" fontId="5" fillId="0" borderId="75" xfId="0" applyFont="1" applyBorder="1" applyAlignment="1">
      <alignment vertical="center"/>
    </xf>
    <xf numFmtId="37" fontId="5" fillId="0" borderId="139" xfId="0" applyFont="1" applyBorder="1" applyAlignment="1">
      <alignment horizontal="center" vertical="center"/>
    </xf>
    <xf numFmtId="165" fontId="5" fillId="0" borderId="136" xfId="0" applyNumberFormat="1" applyFont="1" applyBorder="1" applyAlignment="1">
      <alignment horizontal="right" vertical="center"/>
    </xf>
    <xf numFmtId="164" fontId="5" fillId="0" borderId="136" xfId="0" applyNumberFormat="1" applyFont="1" applyBorder="1" applyAlignment="1">
      <alignment horizontal="right" vertical="center"/>
    </xf>
    <xf numFmtId="37" fontId="5" fillId="0" borderId="136" xfId="0" applyFont="1" applyBorder="1" applyAlignment="1">
      <alignment vertical="center"/>
    </xf>
    <xf numFmtId="37" fontId="5" fillId="0" borderId="136" xfId="0" applyFont="1" applyBorder="1" applyAlignment="1">
      <alignment horizontal="right" vertical="center"/>
    </xf>
    <xf numFmtId="37" fontId="41" fillId="29" borderId="127" xfId="0" applyFont="1" applyFill="1" applyBorder="1" applyAlignment="1">
      <alignment vertical="center"/>
    </xf>
    <xf numFmtId="37" fontId="5" fillId="0" borderId="136" xfId="0" applyFont="1" applyBorder="1" applyAlignment="1">
      <alignment horizontal="center" vertical="center"/>
    </xf>
    <xf numFmtId="37" fontId="5" fillId="0" borderId="139" xfId="0" applyFont="1" applyBorder="1" applyAlignment="1">
      <alignment horizontal="right" vertical="center"/>
    </xf>
    <xf numFmtId="37" fontId="41" fillId="0" borderId="137" xfId="0" applyFont="1" applyBorder="1" applyAlignment="1">
      <alignment vertical="center"/>
    </xf>
    <xf numFmtId="14" fontId="5" fillId="0" borderId="132" xfId="0" applyNumberFormat="1" applyFont="1" applyBorder="1" applyAlignment="1">
      <alignment horizontal="right" vertical="center"/>
    </xf>
    <xf numFmtId="37" fontId="41" fillId="29" borderId="137" xfId="0" applyFont="1" applyFill="1" applyBorder="1" applyAlignment="1">
      <alignment vertical="center"/>
    </xf>
    <xf numFmtId="169" fontId="41" fillId="29" borderId="127" xfId="0" applyNumberFormat="1" applyFont="1" applyFill="1" applyBorder="1" applyAlignment="1">
      <alignment vertical="center"/>
    </xf>
    <xf numFmtId="14" fontId="5" fillId="0" borderId="127" xfId="0" applyNumberFormat="1" applyFont="1" applyBorder="1" applyAlignment="1">
      <alignment horizontal="center" vertical="center"/>
    </xf>
    <xf numFmtId="14" fontId="5" fillId="0" borderId="132" xfId="0" applyNumberFormat="1" applyFont="1" applyBorder="1" applyAlignment="1">
      <alignment horizontal="center" vertical="center"/>
    </xf>
    <xf numFmtId="37" fontId="5" fillId="0" borderId="130" xfId="0" applyFont="1" applyBorder="1" applyAlignment="1">
      <alignment horizontal="right" vertical="center"/>
    </xf>
    <xf numFmtId="14" fontId="5" fillId="0" borderId="127" xfId="0" applyNumberFormat="1" applyFont="1" applyBorder="1" applyAlignment="1">
      <alignment horizontal="right" vertical="center"/>
    </xf>
    <xf numFmtId="37" fontId="5" fillId="0" borderId="136" xfId="0" applyFont="1" applyBorder="1" applyAlignment="1">
      <alignment horizontal="center"/>
    </xf>
    <xf numFmtId="14" fontId="5" fillId="0" borderId="133" xfId="0" applyNumberFormat="1" applyFont="1" applyBorder="1" applyAlignment="1">
      <alignment horizontal="center" vertical="center"/>
    </xf>
    <xf numFmtId="37" fontId="41" fillId="0" borderId="138" xfId="0" applyFont="1" applyBorder="1" applyAlignment="1">
      <alignment vertical="center"/>
    </xf>
    <xf numFmtId="37" fontId="5" fillId="0" borderId="129" xfId="0" applyFont="1" applyBorder="1" applyAlignment="1">
      <alignment vertical="center"/>
    </xf>
    <xf numFmtId="14" fontId="5" fillId="0" borderId="136" xfId="0" applyNumberFormat="1" applyFont="1" applyBorder="1" applyAlignment="1">
      <alignment horizontal="center" vertical="center"/>
    </xf>
    <xf numFmtId="37" fontId="5" fillId="0" borderId="136" xfId="0" applyFont="1" applyBorder="1"/>
    <xf numFmtId="14" fontId="9" fillId="0" borderId="136" xfId="0" applyNumberFormat="1" applyFont="1" applyBorder="1" applyAlignment="1">
      <alignment horizontal="center"/>
    </xf>
    <xf numFmtId="37" fontId="5" fillId="0" borderId="136" xfId="0" applyFont="1" applyBorder="1" applyAlignment="1">
      <alignment horizontal="right"/>
    </xf>
    <xf numFmtId="14" fontId="9" fillId="0" borderId="136" xfId="0" applyNumberFormat="1" applyFont="1" applyBorder="1" applyAlignment="1">
      <alignment horizontal="center" vertical="center"/>
    </xf>
    <xf numFmtId="37" fontId="5" fillId="0" borderId="139" xfId="0" applyFont="1" applyBorder="1" applyAlignment="1">
      <alignment horizontal="right"/>
    </xf>
    <xf numFmtId="14" fontId="5" fillId="0" borderId="136" xfId="0" applyNumberFormat="1" applyFont="1" applyBorder="1" applyAlignment="1">
      <alignment horizontal="center"/>
    </xf>
    <xf numFmtId="169" fontId="41" fillId="29" borderId="67" xfId="0" applyNumberFormat="1" applyFont="1" applyFill="1" applyBorder="1" applyAlignment="1">
      <alignment vertical="center"/>
    </xf>
    <xf numFmtId="49" fontId="40" fillId="0" borderId="136" xfId="3" applyNumberFormat="1" applyFont="1" applyBorder="1" applyAlignment="1">
      <alignment horizontal="left" vertical="center" wrapText="1"/>
    </xf>
    <xf numFmtId="37" fontId="9" fillId="0" borderId="33" xfId="0" applyFont="1" applyBorder="1" applyAlignment="1">
      <alignment horizontal="left" vertical="center" wrapText="1"/>
    </xf>
    <xf numFmtId="37" fontId="40" fillId="0" borderId="140" xfId="0" applyFont="1" applyBorder="1" applyAlignment="1">
      <alignment horizontal="left" vertical="center" wrapText="1"/>
    </xf>
    <xf numFmtId="37" fontId="40" fillId="0" borderId="109" xfId="0" applyFont="1" applyBorder="1" applyAlignment="1">
      <alignment horizontal="left" vertical="center" wrapText="1"/>
    </xf>
    <xf numFmtId="37" fontId="40" fillId="0" borderId="96" xfId="0" applyFont="1" applyBorder="1" applyAlignment="1">
      <alignment horizontal="center" vertical="center"/>
    </xf>
    <xf numFmtId="169" fontId="40" fillId="0" borderId="62" xfId="0" applyNumberFormat="1" applyFont="1" applyBorder="1" applyAlignment="1">
      <alignment vertical="center"/>
    </xf>
    <xf numFmtId="164" fontId="40" fillId="0" borderId="136" xfId="0" applyNumberFormat="1" applyFont="1" applyBorder="1" applyAlignment="1">
      <alignment horizontal="right" vertical="center"/>
    </xf>
    <xf numFmtId="37" fontId="40" fillId="0" borderId="136" xfId="0" applyFont="1" applyBorder="1" applyAlignment="1">
      <alignment vertical="center"/>
    </xf>
    <xf numFmtId="1" fontId="40" fillId="0" borderId="10" xfId="0" applyNumberFormat="1" applyFont="1" applyBorder="1" applyAlignment="1">
      <alignment vertical="center"/>
    </xf>
    <xf numFmtId="37" fontId="40" fillId="0" borderId="63" xfId="0" applyFont="1" applyBorder="1" applyAlignment="1">
      <alignment vertical="center"/>
    </xf>
    <xf numFmtId="37" fontId="40" fillId="0" borderId="136" xfId="0" applyFont="1" applyBorder="1" applyAlignment="1">
      <alignment horizontal="right" vertical="center"/>
    </xf>
    <xf numFmtId="37" fontId="40" fillId="0" borderId="67" xfId="0" applyFont="1" applyBorder="1" applyAlignment="1">
      <alignment vertical="center"/>
    </xf>
    <xf numFmtId="37" fontId="40" fillId="0" borderId="67" xfId="0" applyFont="1" applyBorder="1" applyAlignment="1">
      <alignment horizontal="right" vertical="center"/>
    </xf>
    <xf numFmtId="37" fontId="40" fillId="0" borderId="61" xfId="0" applyFont="1" applyBorder="1" applyAlignment="1">
      <alignment vertical="center"/>
    </xf>
    <xf numFmtId="37" fontId="40" fillId="0" borderId="60" xfId="0" applyFont="1" applyBorder="1" applyAlignment="1">
      <alignment horizontal="left" vertical="center"/>
    </xf>
    <xf numFmtId="37" fontId="40" fillId="0" borderId="60" xfId="0" applyFont="1" applyBorder="1" applyAlignment="1">
      <alignment horizontal="center" vertical="center"/>
    </xf>
    <xf numFmtId="169" fontId="40" fillId="0" borderId="67" xfId="0" applyNumberFormat="1" applyFont="1" applyBorder="1" applyAlignment="1">
      <alignment vertical="center"/>
    </xf>
    <xf numFmtId="37" fontId="40" fillId="29" borderId="127" xfId="0" applyFont="1" applyFill="1" applyBorder="1" applyAlignment="1">
      <alignment vertical="center"/>
    </xf>
    <xf numFmtId="37" fontId="40" fillId="29" borderId="67" xfId="0" applyFont="1" applyFill="1" applyBorder="1" applyAlignment="1">
      <alignment vertical="center"/>
    </xf>
    <xf numFmtId="0" fontId="40" fillId="0" borderId="60" xfId="0" applyNumberFormat="1" applyFont="1" applyBorder="1" applyAlignment="1">
      <alignment horizontal="center" vertical="center"/>
    </xf>
    <xf numFmtId="169" fontId="40" fillId="0" borderId="61" xfId="0" applyNumberFormat="1" applyFont="1" applyBorder="1" applyAlignment="1">
      <alignment vertical="center"/>
    </xf>
    <xf numFmtId="37" fontId="40" fillId="29" borderId="62" xfId="0" applyFont="1" applyFill="1" applyBorder="1" applyAlignment="1">
      <alignment vertical="center"/>
    </xf>
    <xf numFmtId="0" fontId="40" fillId="0" borderId="67" xfId="0" applyNumberFormat="1" applyFont="1" applyBorder="1" applyAlignment="1">
      <alignment horizontal="center" vertical="center"/>
    </xf>
    <xf numFmtId="37" fontId="40" fillId="0" borderId="60" xfId="0" applyFont="1" applyBorder="1" applyAlignment="1">
      <alignment horizontal="left" vertical="center" wrapText="1"/>
    </xf>
    <xf numFmtId="49" fontId="40" fillId="0" borderId="10" xfId="3" applyNumberFormat="1" applyFont="1" applyBorder="1" applyAlignment="1">
      <alignment horizontal="left" vertical="center"/>
    </xf>
    <xf numFmtId="49" fontId="40" fillId="0" borderId="136" xfId="3" applyNumberFormat="1" applyFont="1" applyBorder="1" applyAlignment="1">
      <alignment horizontal="left" vertical="center"/>
    </xf>
    <xf numFmtId="49" fontId="40" fillId="0" borderId="136" xfId="3" applyNumberFormat="1" applyFont="1" applyBorder="1" applyAlignment="1">
      <alignment horizontal="center" vertical="center"/>
    </xf>
    <xf numFmtId="37" fontId="40" fillId="29" borderId="61" xfId="0" applyFont="1" applyFill="1" applyBorder="1" applyAlignment="1">
      <alignment vertical="center"/>
    </xf>
    <xf numFmtId="49" fontId="40" fillId="0" borderId="136" xfId="4" applyNumberFormat="1" applyFont="1" applyBorder="1" applyAlignment="1">
      <alignment horizontal="left" vertical="center" wrapText="1"/>
    </xf>
    <xf numFmtId="0" fontId="40" fillId="0" borderId="0" xfId="0" applyNumberFormat="1" applyFont="1" applyAlignment="1">
      <alignment horizontal="center" vertical="center"/>
    </xf>
    <xf numFmtId="37" fontId="40" fillId="0" borderId="139" xfId="0" applyFont="1" applyBorder="1" applyAlignment="1">
      <alignment horizontal="right" vertical="center"/>
    </xf>
    <xf numFmtId="37" fontId="40" fillId="0" borderId="94" xfId="0" applyFont="1" applyBorder="1" applyAlignment="1">
      <alignment horizontal="right" vertical="center"/>
    </xf>
    <xf numFmtId="37" fontId="40" fillId="0" borderId="137" xfId="0" applyFont="1" applyBorder="1" applyAlignment="1">
      <alignment horizontal="left" vertical="center" wrapText="1"/>
    </xf>
    <xf numFmtId="37" fontId="40" fillId="0" borderId="63" xfId="0" applyFont="1" applyBorder="1" applyAlignment="1">
      <alignment horizontal="left" vertical="center" wrapText="1"/>
    </xf>
    <xf numFmtId="37" fontId="40" fillId="0" borderId="137" xfId="0" applyFont="1" applyBorder="1" applyAlignment="1">
      <alignment vertical="center" wrapText="1"/>
    </xf>
    <xf numFmtId="169" fontId="40" fillId="0" borderId="62" xfId="0" applyNumberFormat="1" applyFont="1" applyBorder="1" applyAlignment="1">
      <alignment horizontal="center" vertical="center"/>
    </xf>
    <xf numFmtId="37" fontId="40" fillId="0" borderId="138" xfId="0" applyFont="1" applyBorder="1" applyAlignment="1">
      <alignment vertical="center" wrapText="1"/>
    </xf>
    <xf numFmtId="37" fontId="40" fillId="0" borderId="63" xfId="0" applyFont="1" applyBorder="1" applyAlignment="1">
      <alignment vertical="center" wrapText="1"/>
    </xf>
    <xf numFmtId="1" fontId="40" fillId="3" borderId="10" xfId="1" applyNumberFormat="1" applyFont="1" applyFill="1" applyBorder="1" applyAlignment="1" applyProtection="1">
      <alignment horizontal="center" vertical="center"/>
    </xf>
    <xf numFmtId="49" fontId="40" fillId="0" borderId="136" xfId="0" applyNumberFormat="1" applyFont="1" applyBorder="1" applyAlignment="1">
      <alignment horizontal="left" vertical="center"/>
    </xf>
    <xf numFmtId="49" fontId="40" fillId="0" borderId="130" xfId="0" applyNumberFormat="1" applyFont="1" applyBorder="1" applyAlignment="1">
      <alignment horizontal="left" vertical="center"/>
    </xf>
    <xf numFmtId="49" fontId="40" fillId="0" borderId="130" xfId="0" applyNumberFormat="1" applyFont="1" applyBorder="1" applyAlignment="1">
      <alignment horizontal="center" vertical="center"/>
    </xf>
    <xf numFmtId="37" fontId="40" fillId="0" borderId="65" xfId="0" applyFont="1" applyBorder="1" applyAlignment="1">
      <alignment vertical="center"/>
    </xf>
    <xf numFmtId="49" fontId="40" fillId="0" borderId="67" xfId="0" applyNumberFormat="1" applyFont="1" applyBorder="1" applyAlignment="1">
      <alignment horizontal="left" vertical="center"/>
    </xf>
    <xf numFmtId="49" fontId="40" fillId="0" borderId="67" xfId="0" applyNumberFormat="1" applyFont="1" applyBorder="1" applyAlignment="1">
      <alignment horizontal="center" vertical="center"/>
    </xf>
    <xf numFmtId="37" fontId="40" fillId="0" borderId="64" xfId="0" applyFont="1" applyBorder="1" applyAlignment="1">
      <alignment vertical="center"/>
    </xf>
    <xf numFmtId="14" fontId="40" fillId="0" borderId="64" xfId="0" applyNumberFormat="1" applyFont="1" applyBorder="1" applyAlignment="1">
      <alignment vertical="center"/>
    </xf>
    <xf numFmtId="169" fontId="40" fillId="0" borderId="62" xfId="0" applyNumberFormat="1" applyFont="1" applyBorder="1"/>
    <xf numFmtId="37" fontId="40" fillId="0" borderId="63" xfId="0" applyFont="1" applyBorder="1"/>
    <xf numFmtId="37" fontId="40" fillId="0" borderId="60" xfId="0" applyFont="1" applyBorder="1"/>
    <xf numFmtId="37" fontId="40" fillId="0" borderId="60" xfId="0" applyFont="1" applyBorder="1" applyAlignment="1">
      <alignment horizontal="center"/>
    </xf>
    <xf numFmtId="169" fontId="40" fillId="29" borderId="67" xfId="0" applyNumberFormat="1" applyFont="1" applyFill="1" applyBorder="1"/>
    <xf numFmtId="169" fontId="40" fillId="0" borderId="67" xfId="0" applyNumberFormat="1" applyFont="1" applyBorder="1"/>
    <xf numFmtId="49" fontId="40" fillId="0" borderId="136" xfId="0" applyNumberFormat="1" applyFont="1" applyBorder="1" applyAlignment="1">
      <alignment horizontal="center"/>
    </xf>
    <xf numFmtId="169" fontId="40" fillId="0" borderId="61" xfId="0" applyNumberFormat="1" applyFont="1" applyBorder="1"/>
    <xf numFmtId="37" fontId="40" fillId="0" borderId="138" xfId="0" applyFont="1" applyBorder="1" applyAlignment="1">
      <alignment horizontal="left" vertical="center" wrapText="1"/>
    </xf>
    <xf numFmtId="49" fontId="40" fillId="0" borderId="136" xfId="3" applyNumberFormat="1" applyFont="1" applyBorder="1" applyAlignment="1">
      <alignment horizontal="center"/>
    </xf>
    <xf numFmtId="49" fontId="40" fillId="0" borderId="10" xfId="3" applyNumberFormat="1" applyFont="1" applyBorder="1" applyAlignment="1">
      <alignment horizontal="left"/>
    </xf>
    <xf numFmtId="49" fontId="40" fillId="0" borderId="136" xfId="3" applyNumberFormat="1" applyFont="1" applyBorder="1" applyAlignment="1">
      <alignment horizontal="left"/>
    </xf>
    <xf numFmtId="1" fontId="5" fillId="0" borderId="9" xfId="0" applyNumberFormat="1" applyFont="1" applyBorder="1" applyAlignment="1">
      <alignment vertical="center"/>
    </xf>
    <xf numFmtId="1" fontId="5" fillId="0" borderId="9" xfId="0" applyNumberFormat="1" applyFont="1" applyBorder="1"/>
    <xf numFmtId="37" fontId="40" fillId="0" borderId="11" xfId="0" applyFont="1" applyBorder="1" applyAlignment="1">
      <alignment vertical="center"/>
    </xf>
    <xf numFmtId="37" fontId="9" fillId="0" borderId="11" xfId="0" applyFont="1" applyBorder="1" applyAlignment="1">
      <alignment vertical="center"/>
    </xf>
    <xf numFmtId="37" fontId="9" fillId="0" borderId="11" xfId="0" applyFont="1" applyBorder="1"/>
    <xf numFmtId="14" fontId="9" fillId="0" borderId="130" xfId="0" applyNumberFormat="1" applyFont="1" applyBorder="1" applyAlignment="1">
      <alignment horizontal="center"/>
    </xf>
    <xf numFmtId="14" fontId="9" fillId="0" borderId="10" xfId="0" applyNumberFormat="1" applyFont="1" applyBorder="1" applyAlignment="1">
      <alignment horizontal="center" vertical="center"/>
    </xf>
    <xf numFmtId="14" fontId="40" fillId="0" borderId="67" xfId="0" applyNumberFormat="1" applyFont="1" applyBorder="1" applyAlignment="1">
      <alignment horizontal="center" vertical="center"/>
    </xf>
    <xf numFmtId="14" fontId="9" fillId="0" borderId="67" xfId="0" applyNumberFormat="1" applyFont="1" applyBorder="1" applyAlignment="1">
      <alignment horizontal="center" vertical="center"/>
    </xf>
    <xf numFmtId="14" fontId="9" fillId="0" borderId="67" xfId="0" applyNumberFormat="1" applyFont="1" applyBorder="1" applyAlignment="1">
      <alignment horizontal="center"/>
    </xf>
    <xf numFmtId="0" fontId="40" fillId="29" borderId="137" xfId="0" applyNumberFormat="1" applyFont="1" applyFill="1" applyBorder="1" applyAlignment="1">
      <alignment horizontal="center" vertical="center"/>
    </xf>
    <xf numFmtId="37" fontId="40" fillId="0" borderId="137" xfId="0" applyFont="1" applyBorder="1" applyAlignment="1">
      <alignment horizontal="center" vertical="center"/>
    </xf>
    <xf numFmtId="0" fontId="40" fillId="0" borderId="63" xfId="0" applyNumberFormat="1" applyFont="1" applyBorder="1" applyAlignment="1">
      <alignment horizontal="center" vertical="center"/>
    </xf>
    <xf numFmtId="0" fontId="40" fillId="0" borderId="137" xfId="0" applyNumberFormat="1" applyFont="1" applyBorder="1" applyAlignment="1">
      <alignment horizontal="center" vertical="center"/>
    </xf>
    <xf numFmtId="37" fontId="40" fillId="0" borderId="96" xfId="0" applyFont="1" applyBorder="1" applyAlignment="1">
      <alignment horizontal="left" vertical="center" wrapText="1"/>
    </xf>
    <xf numFmtId="37" fontId="40" fillId="0" borderId="62" xfId="0" applyFont="1" applyBorder="1" applyAlignment="1">
      <alignment horizontal="left" vertical="center"/>
    </xf>
    <xf numFmtId="37" fontId="40" fillId="0" borderId="67" xfId="0" applyFont="1" applyBorder="1" applyAlignment="1">
      <alignment horizontal="left" vertical="center" wrapText="1"/>
    </xf>
    <xf numFmtId="37" fontId="40" fillId="0" borderId="67" xfId="0" applyFont="1" applyBorder="1" applyAlignment="1">
      <alignment vertical="center" wrapText="1"/>
    </xf>
    <xf numFmtId="37" fontId="40" fillId="0" borderId="60" xfId="0" applyFont="1" applyBorder="1" applyAlignment="1"/>
    <xf numFmtId="37" fontId="41" fillId="0" borderId="60" xfId="0" applyFont="1" applyBorder="1" applyAlignment="1"/>
    <xf numFmtId="37" fontId="5" fillId="0" borderId="136" xfId="0" applyFont="1" applyBorder="1" applyAlignment="1"/>
    <xf numFmtId="1" fontId="5" fillId="0" borderId="10" xfId="0" applyNumberFormat="1" applyFont="1" applyBorder="1" applyAlignment="1"/>
    <xf numFmtId="169" fontId="41" fillId="0" borderId="62" xfId="0" applyNumberFormat="1" applyFont="1" applyBorder="1" applyAlignment="1"/>
    <xf numFmtId="37" fontId="41" fillId="0" borderId="63" xfId="0" applyFont="1" applyBorder="1" applyAlignment="1"/>
    <xf numFmtId="37" fontId="41" fillId="29" borderId="127" xfId="0" applyFont="1" applyFill="1" applyBorder="1" applyAlignment="1"/>
    <xf numFmtId="37" fontId="41" fillId="29" borderId="67" xfId="0" applyFont="1" applyFill="1" applyBorder="1" applyAlignment="1"/>
    <xf numFmtId="37" fontId="3" fillId="0" borderId="0" xfId="0" applyFont="1" applyAlignment="1"/>
    <xf numFmtId="37" fontId="4" fillId="0" borderId="0" xfId="0" applyFont="1" applyAlignment="1"/>
    <xf numFmtId="37" fontId="6" fillId="0" borderId="0" xfId="0" applyFont="1" applyAlignment="1"/>
    <xf numFmtId="37" fontId="9" fillId="0" borderId="60" xfId="0" applyFont="1" applyBorder="1" applyAlignment="1">
      <alignment wrapText="1"/>
    </xf>
    <xf numFmtId="164" fontId="5" fillId="0" borderId="10" xfId="0" applyNumberFormat="1" applyFont="1" applyBorder="1" applyAlignment="1"/>
    <xf numFmtId="165" fontId="5" fillId="0" borderId="136" xfId="0" applyNumberFormat="1" applyFont="1" applyBorder="1" applyAlignment="1">
      <alignment horizontal="right"/>
    </xf>
    <xf numFmtId="164" fontId="5" fillId="0" borderId="136" xfId="0" applyNumberFormat="1" applyFont="1" applyBorder="1" applyAlignment="1">
      <alignment horizontal="right"/>
    </xf>
    <xf numFmtId="37" fontId="41" fillId="0" borderId="140" xfId="0" applyFont="1" applyBorder="1" applyAlignment="1">
      <alignment horizontal="left" wrapText="1"/>
    </xf>
    <xf numFmtId="37" fontId="9" fillId="0" borderId="109" xfId="0" applyFont="1" applyBorder="1" applyAlignment="1">
      <alignment horizontal="left" wrapText="1"/>
    </xf>
    <xf numFmtId="37" fontId="9" fillId="0" borderId="138" xfId="0" applyFont="1" applyBorder="1" applyAlignment="1">
      <alignment horizontal="left" wrapText="1"/>
    </xf>
    <xf numFmtId="37" fontId="41" fillId="0" borderId="67" xfId="0" applyFont="1" applyBorder="1" applyAlignment="1"/>
    <xf numFmtId="37" fontId="41" fillId="0" borderId="61" xfId="0" applyFont="1" applyBorder="1" applyAlignment="1"/>
    <xf numFmtId="37" fontId="9" fillId="0" borderId="63" xfId="0" applyFont="1" applyBorder="1" applyAlignment="1">
      <alignment horizontal="left" wrapText="1"/>
    </xf>
    <xf numFmtId="169" fontId="41" fillId="29" borderId="67" xfId="0" applyNumberFormat="1" applyFont="1" applyFill="1" applyBorder="1" applyAlignment="1"/>
    <xf numFmtId="49" fontId="5" fillId="0" borderId="136" xfId="3" applyNumberFormat="1" applyFont="1" applyBorder="1" applyAlignment="1">
      <alignment horizontal="left" wrapText="1"/>
    </xf>
    <xf numFmtId="169" fontId="41" fillId="0" borderId="67" xfId="0" applyNumberFormat="1" applyFont="1" applyBorder="1" applyAlignment="1"/>
    <xf numFmtId="169" fontId="41" fillId="0" borderId="61" xfId="0" applyNumberFormat="1" applyFont="1" applyBorder="1" applyAlignment="1"/>
    <xf numFmtId="37" fontId="41" fillId="29" borderId="62" xfId="0" applyFont="1" applyFill="1" applyBorder="1" applyAlignment="1"/>
    <xf numFmtId="49" fontId="40" fillId="0" borderId="136" xfId="3" applyNumberFormat="1" applyFont="1" applyBorder="1" applyAlignment="1">
      <alignment horizontal="left" wrapText="1"/>
    </xf>
    <xf numFmtId="37" fontId="41" fillId="29" borderId="61" xfId="0" applyFont="1" applyFill="1" applyBorder="1" applyAlignment="1"/>
    <xf numFmtId="0" fontId="40" fillId="29" borderId="137" xfId="0" applyNumberFormat="1" applyFont="1" applyFill="1" applyBorder="1" applyAlignment="1">
      <alignment horizontal="center"/>
    </xf>
    <xf numFmtId="37" fontId="40" fillId="0" borderId="67" xfId="0" applyFont="1" applyBorder="1" applyAlignment="1">
      <alignment horizontal="left" wrapText="1"/>
    </xf>
    <xf numFmtId="37" fontId="40" fillId="0" borderId="96" xfId="0" applyFont="1" applyBorder="1" applyAlignment="1">
      <alignment horizontal="left" wrapText="1"/>
    </xf>
    <xf numFmtId="37" fontId="40" fillId="0" borderId="96" xfId="0" applyFont="1" applyBorder="1" applyAlignment="1">
      <alignment horizontal="center"/>
    </xf>
    <xf numFmtId="164" fontId="40" fillId="0" borderId="10" xfId="0" applyNumberFormat="1" applyFont="1" applyBorder="1" applyAlignment="1"/>
    <xf numFmtId="169" fontId="40" fillId="0" borderId="62" xfId="0" applyNumberFormat="1" applyFont="1" applyBorder="1" applyAlignment="1"/>
    <xf numFmtId="165" fontId="40" fillId="0" borderId="136" xfId="0" applyNumberFormat="1" applyFont="1" applyBorder="1" applyAlignment="1">
      <alignment horizontal="right"/>
    </xf>
    <xf numFmtId="164" fontId="40" fillId="0" borderId="136" xfId="0" applyNumberFormat="1" applyFont="1" applyBorder="1" applyAlignment="1">
      <alignment horizontal="right"/>
    </xf>
    <xf numFmtId="0" fontId="40" fillId="29" borderId="67" xfId="0" applyNumberFormat="1" applyFont="1" applyFill="1" applyBorder="1" applyAlignment="1">
      <alignment horizontal="center"/>
    </xf>
    <xf numFmtId="37" fontId="40" fillId="0" borderId="140" xfId="0" applyFont="1" applyBorder="1" applyAlignment="1">
      <alignment horizontal="left" wrapText="1"/>
    </xf>
    <xf numFmtId="37" fontId="40" fillId="0" borderId="109" xfId="0" applyFont="1" applyBorder="1" applyAlignment="1">
      <alignment horizontal="left" wrapText="1"/>
    </xf>
    <xf numFmtId="169" fontId="41" fillId="29" borderId="117" xfId="0" applyNumberFormat="1" applyFont="1" applyFill="1" applyBorder="1" applyAlignment="1"/>
    <xf numFmtId="49" fontId="40" fillId="0" borderId="10" xfId="3" applyNumberFormat="1" applyFont="1" applyBorder="1" applyAlignment="1">
      <alignment horizontal="left" vertical="center" wrapText="1"/>
    </xf>
    <xf numFmtId="49" fontId="40" fillId="3" borderId="10" xfId="3" applyNumberFormat="1" applyFont="1" applyFill="1" applyBorder="1" applyAlignment="1">
      <alignment horizontal="left" vertical="center" wrapText="1"/>
    </xf>
    <xf numFmtId="49" fontId="40" fillId="0" borderId="136" xfId="0" applyNumberFormat="1" applyFont="1" applyBorder="1" applyAlignment="1">
      <alignment horizontal="left" vertical="center" wrapText="1"/>
    </xf>
    <xf numFmtId="49" fontId="40" fillId="0" borderId="139" xfId="0" applyNumberFormat="1" applyFont="1" applyBorder="1" applyAlignment="1">
      <alignment horizontal="left" vertical="center" wrapText="1"/>
    </xf>
    <xf numFmtId="49" fontId="5" fillId="0" borderId="139" xfId="0" applyNumberFormat="1" applyFont="1" applyBorder="1" applyAlignment="1">
      <alignment horizontal="left" vertical="center" wrapText="1"/>
    </xf>
    <xf numFmtId="37" fontId="5" fillId="4" borderId="5" xfId="0" applyFont="1" applyFill="1" applyBorder="1" applyAlignment="1">
      <alignment horizontal="center" vertical="center"/>
    </xf>
    <xf numFmtId="37" fontId="7" fillId="4" borderId="87" xfId="0" applyFont="1" applyFill="1" applyBorder="1" applyAlignment="1">
      <alignment horizontal="center" vertical="center"/>
    </xf>
    <xf numFmtId="37" fontId="7" fillId="4" borderId="21" xfId="0" applyFont="1" applyFill="1" applyBorder="1" applyAlignment="1">
      <alignment horizontal="center" vertical="center"/>
    </xf>
    <xf numFmtId="37" fontId="7" fillId="4" borderId="52" xfId="0" applyFont="1" applyFill="1" applyBorder="1" applyAlignment="1">
      <alignment horizontal="center" vertical="center"/>
    </xf>
    <xf numFmtId="37" fontId="7" fillId="4" borderId="34" xfId="0" applyFont="1" applyFill="1" applyBorder="1" applyAlignment="1">
      <alignment horizontal="center" vertical="center"/>
    </xf>
    <xf numFmtId="37" fontId="7" fillId="4" borderId="30" xfId="0" applyFont="1" applyFill="1" applyBorder="1" applyAlignment="1">
      <alignment horizontal="center" vertical="center"/>
    </xf>
    <xf numFmtId="37" fontId="5" fillId="5" borderId="110" xfId="0" applyFont="1" applyFill="1" applyBorder="1" applyAlignment="1">
      <alignment horizontal="center" vertical="center"/>
    </xf>
    <xf numFmtId="37" fontId="5" fillId="5" borderId="111" xfId="0" applyFont="1" applyFill="1" applyBorder="1" applyAlignment="1">
      <alignment horizontal="center" vertical="center"/>
    </xf>
    <xf numFmtId="37" fontId="5" fillId="5" borderId="112" xfId="0" applyFont="1" applyFill="1" applyBorder="1" applyAlignment="1">
      <alignment horizontal="center" vertical="center"/>
    </xf>
    <xf numFmtId="37" fontId="5" fillId="4" borderId="3" xfId="0" applyFont="1" applyFill="1" applyBorder="1" applyAlignment="1">
      <alignment horizontal="center" vertical="center"/>
    </xf>
    <xf numFmtId="37" fontId="5" fillId="4" borderId="113" xfId="0" applyFont="1" applyFill="1" applyBorder="1" applyAlignment="1">
      <alignment horizontal="center" vertical="center"/>
    </xf>
    <xf numFmtId="37" fontId="5" fillId="4" borderId="9" xfId="0" applyFont="1" applyFill="1" applyBorder="1" applyAlignment="1">
      <alignment horizontal="center" vertical="center"/>
    </xf>
    <xf numFmtId="37" fontId="5" fillId="4" borderId="82" xfId="0" applyFont="1" applyFill="1" applyBorder="1" applyAlignment="1">
      <alignment horizontal="center" vertical="center"/>
    </xf>
    <xf numFmtId="37" fontId="8" fillId="0" borderId="0" xfId="3" applyFont="1" applyAlignment="1">
      <alignment horizontal="left"/>
    </xf>
    <xf numFmtId="37" fontId="5" fillId="4" borderId="131" xfId="0" applyFont="1" applyFill="1" applyBorder="1" applyAlignment="1">
      <alignment horizontal="center" vertical="center"/>
    </xf>
  </cellXfs>
  <cellStyles count="160">
    <cellStyle name="20% - Accent1 2" xfId="90" xr:uid="{00000000-0005-0000-0000-000000000000}"/>
    <cellStyle name="20% - Accent2 2" xfId="91" xr:uid="{00000000-0005-0000-0000-000001000000}"/>
    <cellStyle name="20% - Accent3 2" xfId="92" xr:uid="{00000000-0005-0000-0000-000002000000}"/>
    <cellStyle name="20% - Accent4 2" xfId="93" xr:uid="{00000000-0005-0000-0000-000003000000}"/>
    <cellStyle name="20% - Accent5 2" xfId="94" xr:uid="{00000000-0005-0000-0000-000004000000}"/>
    <cellStyle name="20% - Accent6 2" xfId="95" xr:uid="{00000000-0005-0000-0000-000005000000}"/>
    <cellStyle name="40% - Accent1 2" xfId="96" xr:uid="{00000000-0005-0000-0000-000006000000}"/>
    <cellStyle name="40% - Accent2 2" xfId="97" xr:uid="{00000000-0005-0000-0000-000007000000}"/>
    <cellStyle name="40% - Accent3 2" xfId="98" xr:uid="{00000000-0005-0000-0000-000008000000}"/>
    <cellStyle name="40% - Accent4 2" xfId="99" xr:uid="{00000000-0005-0000-0000-000009000000}"/>
    <cellStyle name="40% - Accent5 2" xfId="100" xr:uid="{00000000-0005-0000-0000-00000A000000}"/>
    <cellStyle name="40% - Accent6 2" xfId="101" xr:uid="{00000000-0005-0000-0000-00000B000000}"/>
    <cellStyle name="60% - Accent1 2" xfId="102" xr:uid="{00000000-0005-0000-0000-00000C000000}"/>
    <cellStyle name="60% - Accent2 2" xfId="103" xr:uid="{00000000-0005-0000-0000-00000D000000}"/>
    <cellStyle name="60% - Accent3 2" xfId="104" xr:uid="{00000000-0005-0000-0000-00000E000000}"/>
    <cellStyle name="60% - Accent4 2" xfId="105" xr:uid="{00000000-0005-0000-0000-00000F000000}"/>
    <cellStyle name="60% - Accent5 2" xfId="106" xr:uid="{00000000-0005-0000-0000-000010000000}"/>
    <cellStyle name="60% - Accent6 2" xfId="107" xr:uid="{00000000-0005-0000-0000-000011000000}"/>
    <cellStyle name="Accent1 2" xfId="108" xr:uid="{00000000-0005-0000-0000-000012000000}"/>
    <cellStyle name="Accent2 2" xfId="109" xr:uid="{00000000-0005-0000-0000-000013000000}"/>
    <cellStyle name="Accent3 2" xfId="110" xr:uid="{00000000-0005-0000-0000-000014000000}"/>
    <cellStyle name="Accent4 2" xfId="111" xr:uid="{00000000-0005-0000-0000-000015000000}"/>
    <cellStyle name="Accent5 2" xfId="112" xr:uid="{00000000-0005-0000-0000-000016000000}"/>
    <cellStyle name="Accent6 2" xfId="113" xr:uid="{00000000-0005-0000-0000-000017000000}"/>
    <cellStyle name="Bad 2" xfId="114" xr:uid="{00000000-0005-0000-0000-000018000000}"/>
    <cellStyle name="Calculation 2" xfId="115" xr:uid="{00000000-0005-0000-0000-000019000000}"/>
    <cellStyle name="Check Cell 2" xfId="116" xr:uid="{00000000-0005-0000-0000-00001A000000}"/>
    <cellStyle name="Comma" xfId="1" builtinId="3"/>
    <cellStyle name="Comma 2" xfId="89" xr:uid="{00000000-0005-0000-0000-00001C000000}"/>
    <cellStyle name="Currency 2" xfId="117" xr:uid="{00000000-0005-0000-0000-00001E000000}"/>
    <cellStyle name="Date" xfId="118" xr:uid="{00000000-0005-0000-0000-00001F000000}"/>
    <cellStyle name="Explanatory Text 2" xfId="119" xr:uid="{00000000-0005-0000-0000-000020000000}"/>
    <cellStyle name="F2" xfId="120" xr:uid="{00000000-0005-0000-0000-000021000000}"/>
    <cellStyle name="F3" xfId="121" xr:uid="{00000000-0005-0000-0000-000022000000}"/>
    <cellStyle name="F4" xfId="122" xr:uid="{00000000-0005-0000-0000-000023000000}"/>
    <cellStyle name="F5" xfId="123" xr:uid="{00000000-0005-0000-0000-000024000000}"/>
    <cellStyle name="F6" xfId="124" xr:uid="{00000000-0005-0000-0000-000025000000}"/>
    <cellStyle name="F7" xfId="125" xr:uid="{00000000-0005-0000-0000-000026000000}"/>
    <cellStyle name="F8" xfId="126" xr:uid="{00000000-0005-0000-0000-000027000000}"/>
    <cellStyle name="Fixed" xfId="127" xr:uid="{00000000-0005-0000-0000-000028000000}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7" builtinId="9" hidden="1"/>
    <cellStyle name="Followed Hyperlink" xfId="85" builtinId="9" hidden="1"/>
    <cellStyle name="Followed Hyperlink" xfId="77" builtinId="9" hidden="1"/>
    <cellStyle name="Followed Hyperlink" xfId="69" builtinId="9" hidden="1"/>
    <cellStyle name="Followed Hyperlink" xfId="61" builtinId="9" hidden="1"/>
    <cellStyle name="Followed Hyperlink" xfId="53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37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3" builtinId="9" hidden="1"/>
    <cellStyle name="Followed Hyperlink" xfId="25" builtinId="9" hidden="1"/>
    <cellStyle name="Followed Hyperlink" xfId="21" builtinId="9" hidden="1"/>
    <cellStyle name="Followed Hyperlink" xfId="11" builtinId="9" hidden="1"/>
    <cellStyle name="Followed Hyperlink" xfId="13" builtinId="9" hidden="1"/>
    <cellStyle name="Followed Hyperlink" xfId="9" builtinId="9" hidden="1"/>
    <cellStyle name="Followed Hyperlink" xfId="7" builtinId="9" hidden="1"/>
    <cellStyle name="Good 2" xfId="128" xr:uid="{00000000-0005-0000-0000-000052000000}"/>
    <cellStyle name="Heading 1 2" xfId="129" xr:uid="{00000000-0005-0000-0000-000053000000}"/>
    <cellStyle name="Heading 2 2" xfId="130" xr:uid="{00000000-0005-0000-0000-000054000000}"/>
    <cellStyle name="Heading 3 2" xfId="131" xr:uid="{00000000-0005-0000-0000-000055000000}"/>
    <cellStyle name="Heading 4 2" xfId="132" xr:uid="{00000000-0005-0000-0000-000056000000}"/>
    <cellStyle name="Heading1" xfId="133" xr:uid="{00000000-0005-0000-0000-000057000000}"/>
    <cellStyle name="Heading2" xfId="134" xr:uid="{00000000-0005-0000-0000-000058000000}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72" builtinId="8" hidden="1"/>
    <cellStyle name="Hyperlink" xfId="56" builtinId="8" hidden="1"/>
    <cellStyle name="Hyperlink" xfId="4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10" builtinId="8" hidden="1"/>
    <cellStyle name="Hyperlink" xfId="12" builtinId="8" hidden="1"/>
    <cellStyle name="Hyperlink" xfId="8" builtinId="8" hidden="1"/>
    <cellStyle name="Hyperlink" xfId="6" builtinId="8" hidden="1"/>
    <cellStyle name="Input 2" xfId="135" xr:uid="{00000000-0005-0000-0000-000082000000}"/>
    <cellStyle name="Linked Cell 2" xfId="136" xr:uid="{00000000-0005-0000-0000-000083000000}"/>
    <cellStyle name="Neutral 2" xfId="137" xr:uid="{00000000-0005-0000-0000-000084000000}"/>
    <cellStyle name="Normal" xfId="0" builtinId="0"/>
    <cellStyle name="Normal 10" xfId="138" xr:uid="{00000000-0005-0000-0000-000086000000}"/>
    <cellStyle name="Normal 11" xfId="139" xr:uid="{00000000-0005-0000-0000-000087000000}"/>
    <cellStyle name="Normal 12" xfId="140" xr:uid="{00000000-0005-0000-0000-000088000000}"/>
    <cellStyle name="Normal 13" xfId="155" xr:uid="{00000000-0005-0000-0000-000089000000}"/>
    <cellStyle name="Normal 14" xfId="156" xr:uid="{00000000-0005-0000-0000-00008A000000}"/>
    <cellStyle name="Normal 2" xfId="2" xr:uid="{00000000-0005-0000-0000-00008B000000}"/>
    <cellStyle name="Normal 2 4" xfId="159" xr:uid="{BD3B8278-B7FA-4976-A4FE-6B9EB58401D6}"/>
    <cellStyle name="Normal 3" xfId="5" xr:uid="{00000000-0005-0000-0000-00008C000000}"/>
    <cellStyle name="Normal 4" xfId="88" xr:uid="{00000000-0005-0000-0000-00008D000000}"/>
    <cellStyle name="Normal 5" xfId="141" xr:uid="{00000000-0005-0000-0000-00008E000000}"/>
    <cellStyle name="Normal 6" xfId="142" xr:uid="{00000000-0005-0000-0000-00008F000000}"/>
    <cellStyle name="Normal 6 2" xfId="157" xr:uid="{00000000-0005-0000-0000-000090000000}"/>
    <cellStyle name="Normal 7" xfId="143" xr:uid="{00000000-0005-0000-0000-000091000000}"/>
    <cellStyle name="Normal 7 2" xfId="144" xr:uid="{00000000-0005-0000-0000-000092000000}"/>
    <cellStyle name="Normal 7_FY2012 DPH Budget sample 3-30-11 (2)(1)" xfId="145" xr:uid="{00000000-0005-0000-0000-000093000000}"/>
    <cellStyle name="Normal 8" xfId="146" xr:uid="{00000000-0005-0000-0000-000094000000}"/>
    <cellStyle name="Normal 8 2" xfId="158" xr:uid="{6C6F1CA4-6E43-4C8A-87AA-B5D2ACE14245}"/>
    <cellStyle name="Normal 9" xfId="147" xr:uid="{00000000-0005-0000-0000-000095000000}"/>
    <cellStyle name="Normal_07PH-(Revised)StaffingPatternFed-Match_FY_2012_BBMR_SP-1_FORM_(FY12_PROPOSED_with_Summary_Page) DGA" xfId="4" xr:uid="{00000000-0005-0000-0000-000098000000}"/>
    <cellStyle name="Normal_FY_2012_BBMR_SP-1_FORM_(FY12_PROPOSED_with_Summary_Page) DGA" xfId="3" xr:uid="{00000000-0005-0000-0000-00009B000000}"/>
    <cellStyle name="Note 2" xfId="148" xr:uid="{00000000-0005-0000-0000-0000A2000000}"/>
    <cellStyle name="Output 2" xfId="149" xr:uid="{00000000-0005-0000-0000-0000A3000000}"/>
    <cellStyle name="Percent 2" xfId="150" xr:uid="{00000000-0005-0000-0000-0000A5000000}"/>
    <cellStyle name="Percent 3" xfId="151" xr:uid="{00000000-0005-0000-0000-0000A6000000}"/>
    <cellStyle name="Title 2" xfId="152" xr:uid="{00000000-0005-0000-0000-0000A7000000}"/>
    <cellStyle name="Total 2" xfId="153" xr:uid="{00000000-0005-0000-0000-0000A8000000}"/>
    <cellStyle name="Warning Text 2" xfId="154" xr:uid="{00000000-0005-0000-0000-0000A9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cserver\clerical%20request\ASU\ASU%202005\Tommy%20AO\2005%20Budget%20&amp;%20Program%20Info\2005%20Ledgers%20and%20Requisition%20Log\FY%2005%20Obj%20Class%20Ledger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dger SUMMARY"/>
      <sheetName val="SAA"/>
      <sheetName val="APS"/>
      <sheetName val="MYM"/>
      <sheetName val="SOA"/>
      <sheetName val="IIIB"/>
      <sheetName val="IIIC1"/>
      <sheetName val="IIIC2"/>
      <sheetName val="NSIP"/>
      <sheetName val="IIID"/>
      <sheetName val="IIIE"/>
      <sheetName val="VII"/>
      <sheetName val="SHIP"/>
      <sheetName val="Programs"/>
      <sheetName val="05 Budget SUMMARY"/>
      <sheetName val="FY05 Requisitions"/>
      <sheetName val="SHIP 04"/>
      <sheetName val="SHIP 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D8EA6-80C7-460F-A65C-73056797AF4F}">
  <sheetPr codeName="Sheet3">
    <tabColor theme="6" tint="0.79998168889431442"/>
  </sheetPr>
  <dimension ref="A1:BV175"/>
  <sheetViews>
    <sheetView tabSelected="1" view="pageBreakPreview" zoomScale="110" zoomScaleNormal="110" zoomScaleSheetLayoutView="110" zoomScalePageLayoutView="50" workbookViewId="0">
      <selection activeCell="F35" sqref="F35"/>
    </sheetView>
  </sheetViews>
  <sheetFormatPr defaultColWidth="8.77734375" defaultRowHeight="11.25"/>
  <cols>
    <col min="1" max="1" width="4.33203125" style="9" customWidth="1"/>
    <col min="2" max="2" width="5.77734375" style="9" customWidth="1"/>
    <col min="3" max="3" width="41.6640625" style="9" customWidth="1"/>
    <col min="4" max="4" width="29.21875" style="9" customWidth="1"/>
    <col min="5" max="5" width="8" style="9" customWidth="1"/>
    <col min="6" max="6" width="9.21875" style="9" customWidth="1"/>
    <col min="7" max="8" width="8.109375" style="9" customWidth="1"/>
    <col min="9" max="9" width="9" style="9" customWidth="1"/>
    <col min="10" max="10" width="6.77734375" style="9" customWidth="1"/>
    <col min="11" max="11" width="10.5546875" style="9" customWidth="1"/>
    <col min="12" max="12" width="10.44140625" style="9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19" width="8.77734375" style="9" customWidth="1"/>
    <col min="20" max="20" width="10.3320312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17" t="s">
        <v>1</v>
      </c>
      <c r="B2" s="3"/>
      <c r="C2" s="3"/>
      <c r="D2" s="72" t="s">
        <v>101</v>
      </c>
      <c r="E2" s="115"/>
      <c r="F2" s="72" t="s">
        <v>0</v>
      </c>
      <c r="G2" s="115"/>
      <c r="H2" s="115"/>
      <c r="I2" s="115"/>
      <c r="J2" s="115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17"/>
      <c r="B3" s="3"/>
      <c r="C3" s="3"/>
      <c r="D3" s="72"/>
      <c r="E3" s="115"/>
      <c r="F3" s="115"/>
      <c r="G3" s="115"/>
      <c r="H3" s="115"/>
      <c r="I3" s="115"/>
      <c r="J3" s="115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17" t="s">
        <v>3</v>
      </c>
      <c r="B4" s="3"/>
      <c r="C4" s="3"/>
      <c r="D4" s="72" t="s">
        <v>92</v>
      </c>
      <c r="E4" s="115"/>
      <c r="F4" s="115"/>
      <c r="G4" s="115"/>
      <c r="H4" s="115"/>
      <c r="I4" s="115"/>
      <c r="J4" s="115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17"/>
      <c r="B5" s="3"/>
      <c r="C5" s="3"/>
      <c r="D5" s="72"/>
      <c r="E5" s="115"/>
      <c r="F5" s="115"/>
      <c r="G5" s="115"/>
      <c r="H5" s="115"/>
      <c r="I5" s="115"/>
      <c r="J5" s="115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17" t="s">
        <v>4</v>
      </c>
      <c r="B6" s="3"/>
      <c r="C6" s="3"/>
      <c r="D6" s="72" t="s">
        <v>154</v>
      </c>
      <c r="E6" s="115"/>
      <c r="F6" s="115"/>
      <c r="G6" s="115" t="s">
        <v>155</v>
      </c>
      <c r="H6" s="115"/>
      <c r="I6" s="211"/>
      <c r="J6" s="211"/>
      <c r="K6" s="211"/>
      <c r="L6" s="211"/>
      <c r="M6" s="211"/>
      <c r="N6" s="211"/>
      <c r="O6" s="211"/>
      <c r="P6" s="211"/>
      <c r="Q6" s="211"/>
      <c r="R6" s="1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17"/>
      <c r="B7" s="3"/>
      <c r="C7" s="3"/>
      <c r="D7" s="72"/>
      <c r="E7" s="115"/>
      <c r="F7" s="115"/>
      <c r="G7" s="115"/>
      <c r="H7" s="115"/>
      <c r="I7" s="115"/>
      <c r="J7" s="115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17" t="s">
        <v>5</v>
      </c>
      <c r="B8" s="3"/>
      <c r="C8" s="3"/>
      <c r="D8" s="72" t="s">
        <v>103</v>
      </c>
      <c r="E8" s="116" t="s">
        <v>197</v>
      </c>
      <c r="F8" s="115"/>
      <c r="G8" s="117"/>
      <c r="H8" s="115"/>
      <c r="I8" s="115"/>
      <c r="J8" s="115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.75" thickBot="1">
      <c r="A9" s="3"/>
      <c r="B9" s="118"/>
      <c r="C9" s="119"/>
      <c r="D9" s="3"/>
      <c r="E9" s="3"/>
      <c r="F9"/>
      <c r="G9"/>
      <c r="H9"/>
      <c r="I9"/>
      <c r="J9"/>
      <c r="K9" s="3"/>
      <c r="L9" s="3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.75" thickTop="1" thickBot="1">
      <c r="A10" s="3"/>
      <c r="B10" s="94" t="s">
        <v>6</v>
      </c>
      <c r="C10" s="95"/>
      <c r="D10" s="95"/>
      <c r="E10" s="95"/>
      <c r="F10" s="95"/>
      <c r="G10" s="95"/>
      <c r="H10" s="95"/>
      <c r="I10" s="95"/>
      <c r="J10" s="212"/>
      <c r="K10" s="3"/>
      <c r="L10" s="3"/>
      <c r="M10" s="3"/>
      <c r="N10" s="3"/>
      <c r="O10" s="3"/>
      <c r="P10" s="3"/>
      <c r="Q10" s="55" t="s">
        <v>6</v>
      </c>
      <c r="R10" s="57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"/>
      <c r="B11" s="213"/>
      <c r="C11" s="214"/>
      <c r="D11" s="214"/>
      <c r="E11" s="214"/>
      <c r="F11" s="214"/>
      <c r="G11" s="214"/>
      <c r="H11" s="214"/>
      <c r="I11" s="214"/>
      <c r="J11" s="215"/>
      <c r="K11" s="3"/>
      <c r="L11" s="3"/>
      <c r="M11" s="3"/>
      <c r="N11" s="3"/>
      <c r="O11" s="3"/>
      <c r="P11" s="3"/>
      <c r="Q11" s="43"/>
      <c r="R11" s="42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>
      <c r="A12" s="3"/>
      <c r="B12" s="102" t="s">
        <v>7</v>
      </c>
      <c r="C12" s="45" t="s">
        <v>8</v>
      </c>
      <c r="D12" s="4" t="s">
        <v>9</v>
      </c>
      <c r="E12" s="45" t="s">
        <v>10</v>
      </c>
      <c r="F12" s="4" t="s">
        <v>11</v>
      </c>
      <c r="G12" s="32" t="s">
        <v>12</v>
      </c>
      <c r="H12" s="32" t="s">
        <v>13</v>
      </c>
      <c r="I12" s="32" t="s">
        <v>14</v>
      </c>
      <c r="J12" s="104" t="s">
        <v>15</v>
      </c>
      <c r="K12" s="45" t="s">
        <v>16</v>
      </c>
      <c r="L12" s="45" t="s">
        <v>17</v>
      </c>
      <c r="M12" s="4" t="s">
        <v>18</v>
      </c>
      <c r="N12" s="4" t="s">
        <v>19</v>
      </c>
      <c r="O12" s="4" t="s">
        <v>20</v>
      </c>
      <c r="P12" s="4" t="s">
        <v>21</v>
      </c>
      <c r="Q12" s="46" t="s">
        <v>22</v>
      </c>
      <c r="R12" s="59" t="s">
        <v>23</v>
      </c>
      <c r="S12" s="46" t="s">
        <v>24</v>
      </c>
      <c r="T12" s="18" t="s">
        <v>25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20"/>
      <c r="B13" s="105" t="s">
        <v>0</v>
      </c>
      <c r="C13" s="54"/>
      <c r="D13" s="36" t="s">
        <v>0</v>
      </c>
      <c r="E13" s="36" t="s">
        <v>0</v>
      </c>
      <c r="F13" s="36" t="s">
        <v>0</v>
      </c>
      <c r="G13" s="38"/>
      <c r="H13" s="38" t="s">
        <v>0</v>
      </c>
      <c r="I13" s="748" t="s">
        <v>26</v>
      </c>
      <c r="J13" s="749"/>
      <c r="K13" s="22" t="s">
        <v>0</v>
      </c>
      <c r="L13" s="20"/>
      <c r="M13" s="22"/>
      <c r="N13" s="22"/>
      <c r="O13" s="22" t="s">
        <v>27</v>
      </c>
      <c r="P13" s="22"/>
      <c r="Q13" s="47"/>
      <c r="R13" s="48"/>
      <c r="S13" s="23"/>
      <c r="T13" s="23"/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4"/>
      <c r="B14" s="107" t="s">
        <v>28</v>
      </c>
      <c r="C14" s="38" t="s">
        <v>28</v>
      </c>
      <c r="D14" s="38" t="s">
        <v>29</v>
      </c>
      <c r="E14" s="38" t="s">
        <v>30</v>
      </c>
      <c r="F14" s="38" t="s">
        <v>0</v>
      </c>
      <c r="G14" s="38"/>
      <c r="H14" s="38" t="s">
        <v>0</v>
      </c>
      <c r="I14" s="750"/>
      <c r="J14" s="751"/>
      <c r="K14" s="25" t="s">
        <v>31</v>
      </c>
      <c r="L14" s="21" t="s">
        <v>32</v>
      </c>
      <c r="M14" s="21" t="s">
        <v>33</v>
      </c>
      <c r="N14" s="21" t="s">
        <v>34</v>
      </c>
      <c r="O14" s="21" t="s">
        <v>35</v>
      </c>
      <c r="P14" s="20" t="s">
        <v>36</v>
      </c>
      <c r="Q14" s="35" t="s">
        <v>37</v>
      </c>
      <c r="R14" s="49" t="s">
        <v>38</v>
      </c>
      <c r="S14" s="23" t="s">
        <v>39</v>
      </c>
      <c r="T14" s="26" t="s">
        <v>40</v>
      </c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Bot="1">
      <c r="A15" s="27" t="s">
        <v>41</v>
      </c>
      <c r="B15" s="107" t="s">
        <v>42</v>
      </c>
      <c r="C15" s="110" t="s">
        <v>43</v>
      </c>
      <c r="D15" s="110" t="s">
        <v>44</v>
      </c>
      <c r="E15" s="110" t="s">
        <v>45</v>
      </c>
      <c r="F15" s="110" t="s">
        <v>46</v>
      </c>
      <c r="G15" s="110" t="s">
        <v>47</v>
      </c>
      <c r="H15" s="110" t="s">
        <v>48</v>
      </c>
      <c r="I15" s="216" t="s">
        <v>49</v>
      </c>
      <c r="J15" s="217" t="s">
        <v>50</v>
      </c>
      <c r="K15" s="31" t="s">
        <v>51</v>
      </c>
      <c r="L15" s="218" t="s">
        <v>52</v>
      </c>
      <c r="M15" s="28" t="s">
        <v>53</v>
      </c>
      <c r="N15" s="28" t="s">
        <v>54</v>
      </c>
      <c r="O15" s="28" t="s">
        <v>55</v>
      </c>
      <c r="P15" s="30" t="s">
        <v>56</v>
      </c>
      <c r="Q15" s="44" t="s">
        <v>57</v>
      </c>
      <c r="R15" s="50" t="s">
        <v>57</v>
      </c>
      <c r="S15" s="31" t="s">
        <v>58</v>
      </c>
      <c r="T15" s="28" t="s">
        <v>59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>
      <c r="A16" s="11">
        <v>1</v>
      </c>
      <c r="B16" s="137">
        <v>6894</v>
      </c>
      <c r="C16" s="219" t="s">
        <v>104</v>
      </c>
      <c r="D16" s="337" t="s">
        <v>156</v>
      </c>
      <c r="E16" s="496" t="s">
        <v>106</v>
      </c>
      <c r="F16" s="29">
        <v>73315</v>
      </c>
      <c r="G16" s="29">
        <v>0</v>
      </c>
      <c r="H16" s="29">
        <f>+L55</f>
        <v>25660.25</v>
      </c>
      <c r="I16" s="357"/>
      <c r="J16" s="29">
        <v>0</v>
      </c>
      <c r="K16" s="29">
        <f t="shared" ref="K16:K35" si="0">(+F16+G16+H16+J16)</f>
        <v>98975.25</v>
      </c>
      <c r="L16" s="64">
        <f>ROUND((K16*0.3077),0)</f>
        <v>30455</v>
      </c>
      <c r="M16" s="29">
        <v>494</v>
      </c>
      <c r="N16" s="16">
        <v>0</v>
      </c>
      <c r="O16" s="16">
        <f>ROUND((K16*0.0145),0)</f>
        <v>1435</v>
      </c>
      <c r="P16" s="16">
        <v>187</v>
      </c>
      <c r="Q16" s="16">
        <v>4801</v>
      </c>
      <c r="R16" s="16">
        <v>342</v>
      </c>
      <c r="S16" s="16">
        <f t="shared" ref="S16:S35" si="1">+L16+M16+N16+O16+P16+Q16+R16</f>
        <v>37714</v>
      </c>
      <c r="T16" s="16">
        <f t="shared" ref="T16:T35" si="2">+K16+S16</f>
        <v>136689.25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11">
        <f t="shared" ref="A17:A40" si="3">+A16+1</f>
        <v>2</v>
      </c>
      <c r="B17" s="220">
        <v>6016</v>
      </c>
      <c r="C17" s="221" t="s">
        <v>112</v>
      </c>
      <c r="D17" s="338" t="s">
        <v>450</v>
      </c>
      <c r="E17" s="134" t="s">
        <v>129</v>
      </c>
      <c r="F17" s="142">
        <v>49731</v>
      </c>
      <c r="G17" s="222">
        <v>0</v>
      </c>
      <c r="H17" s="141">
        <f>+L57</f>
        <v>17405.849999999999</v>
      </c>
      <c r="I17" s="358">
        <v>45867</v>
      </c>
      <c r="J17" s="167">
        <v>471</v>
      </c>
      <c r="K17" s="15">
        <f t="shared" si="0"/>
        <v>67607.850000000006</v>
      </c>
      <c r="L17" s="7">
        <f>+ROUND((K17*0.3077),0)</f>
        <v>20803</v>
      </c>
      <c r="M17" s="142">
        <v>495</v>
      </c>
      <c r="N17" s="143">
        <v>0</v>
      </c>
      <c r="O17" s="124">
        <f>K17*1.45%</f>
        <v>980.31382500000007</v>
      </c>
      <c r="P17" s="142">
        <v>187</v>
      </c>
      <c r="Q17" s="142">
        <v>4801</v>
      </c>
      <c r="R17" s="140">
        <v>342</v>
      </c>
      <c r="S17" s="15">
        <f t="shared" si="1"/>
        <v>27608.313825000001</v>
      </c>
      <c r="T17" s="15">
        <f t="shared" si="2"/>
        <v>95216.163825000011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11">
        <f t="shared" si="3"/>
        <v>3</v>
      </c>
      <c r="B18" s="223">
        <v>6877</v>
      </c>
      <c r="C18" s="497" t="s">
        <v>127</v>
      </c>
      <c r="D18" s="339" t="s">
        <v>159</v>
      </c>
      <c r="E18" s="148" t="s">
        <v>129</v>
      </c>
      <c r="F18" s="142">
        <v>49731</v>
      </c>
      <c r="G18" s="225">
        <v>0</v>
      </c>
      <c r="H18" s="141">
        <f>+L58</f>
        <v>17405.849999999999</v>
      </c>
      <c r="I18" s="359"/>
      <c r="J18" s="136">
        <v>0</v>
      </c>
      <c r="K18" s="226">
        <f t="shared" si="0"/>
        <v>67136.850000000006</v>
      </c>
      <c r="L18" s="141">
        <f t="shared" ref="L18:L40" si="4">ROUND((K18*0.3077),0)</f>
        <v>20658</v>
      </c>
      <c r="M18" s="227">
        <v>494</v>
      </c>
      <c r="N18" s="143">
        <v>0</v>
      </c>
      <c r="O18" s="136">
        <v>798</v>
      </c>
      <c r="P18" s="136">
        <v>187</v>
      </c>
      <c r="Q18" s="136">
        <v>8310</v>
      </c>
      <c r="R18" s="228">
        <v>486</v>
      </c>
      <c r="S18" s="15">
        <f t="shared" si="1"/>
        <v>30933</v>
      </c>
      <c r="T18" s="15">
        <f t="shared" si="2"/>
        <v>98069.85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11">
        <f t="shared" si="3"/>
        <v>4</v>
      </c>
      <c r="B19" s="223" t="s">
        <v>160</v>
      </c>
      <c r="C19" s="497" t="s">
        <v>127</v>
      </c>
      <c r="D19" s="339" t="s">
        <v>161</v>
      </c>
      <c r="E19" s="148" t="s">
        <v>129</v>
      </c>
      <c r="F19" s="142">
        <v>49731</v>
      </c>
      <c r="G19" s="225">
        <v>0</v>
      </c>
      <c r="H19" s="141">
        <f>+L58</f>
        <v>17405.849999999999</v>
      </c>
      <c r="I19" s="359"/>
      <c r="J19" s="136">
        <v>0</v>
      </c>
      <c r="K19" s="15">
        <f t="shared" si="0"/>
        <v>67136.850000000006</v>
      </c>
      <c r="L19" s="141">
        <f t="shared" si="4"/>
        <v>20658</v>
      </c>
      <c r="M19" s="227">
        <v>494</v>
      </c>
      <c r="N19" s="143">
        <v>0</v>
      </c>
      <c r="O19" s="136">
        <v>798</v>
      </c>
      <c r="P19" s="136">
        <v>187</v>
      </c>
      <c r="Q19" s="136">
        <v>9595</v>
      </c>
      <c r="R19" s="228">
        <v>393</v>
      </c>
      <c r="S19" s="15">
        <f t="shared" si="1"/>
        <v>32125</v>
      </c>
      <c r="T19" s="15">
        <f t="shared" si="2"/>
        <v>99261.85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11">
        <f t="shared" si="3"/>
        <v>5</v>
      </c>
      <c r="B20" s="223">
        <v>6268</v>
      </c>
      <c r="C20" s="498" t="s">
        <v>162</v>
      </c>
      <c r="D20" s="340" t="s">
        <v>163</v>
      </c>
      <c r="E20" s="134" t="s">
        <v>164</v>
      </c>
      <c r="F20" s="142">
        <v>30169</v>
      </c>
      <c r="G20" s="222">
        <v>0</v>
      </c>
      <c r="H20" s="141">
        <f t="shared" ref="H20:H39" si="5">+L59</f>
        <v>10559.15</v>
      </c>
      <c r="I20" s="360"/>
      <c r="J20" s="167">
        <v>0</v>
      </c>
      <c r="K20" s="15">
        <f t="shared" si="0"/>
        <v>40728.15</v>
      </c>
      <c r="L20" s="141">
        <f t="shared" si="4"/>
        <v>12532</v>
      </c>
      <c r="M20" s="232">
        <v>494</v>
      </c>
      <c r="N20" s="15">
        <v>0</v>
      </c>
      <c r="O20" s="15">
        <f t="shared" ref="O20:O40" si="6">+ROUND((K20*0.0145),0)</f>
        <v>591</v>
      </c>
      <c r="P20" s="167">
        <v>187</v>
      </c>
      <c r="Q20" s="167">
        <v>6921</v>
      </c>
      <c r="R20" s="167">
        <v>404</v>
      </c>
      <c r="S20" s="15">
        <f t="shared" si="1"/>
        <v>21129</v>
      </c>
      <c r="T20" s="15">
        <f t="shared" si="2"/>
        <v>61857.15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11">
        <f t="shared" si="3"/>
        <v>6</v>
      </c>
      <c r="B21" s="223">
        <v>6308</v>
      </c>
      <c r="C21" s="498" t="s">
        <v>165</v>
      </c>
      <c r="D21" s="340" t="s">
        <v>166</v>
      </c>
      <c r="E21" s="134" t="s">
        <v>164</v>
      </c>
      <c r="F21" s="142">
        <v>30169</v>
      </c>
      <c r="G21" s="222">
        <v>0</v>
      </c>
      <c r="H21" s="141">
        <f t="shared" si="5"/>
        <v>10559.15</v>
      </c>
      <c r="I21" s="360"/>
      <c r="J21" s="167">
        <v>0</v>
      </c>
      <c r="K21" s="15">
        <f t="shared" si="0"/>
        <v>40728.15</v>
      </c>
      <c r="L21" s="141">
        <f t="shared" si="4"/>
        <v>12532</v>
      </c>
      <c r="M21" s="232">
        <v>494</v>
      </c>
      <c r="N21" s="15">
        <v>0</v>
      </c>
      <c r="O21" s="15">
        <f t="shared" si="6"/>
        <v>591</v>
      </c>
      <c r="P21" s="167">
        <v>187</v>
      </c>
      <c r="Q21" s="167">
        <v>6921</v>
      </c>
      <c r="R21" s="167">
        <v>486</v>
      </c>
      <c r="S21" s="15">
        <f t="shared" si="1"/>
        <v>21211</v>
      </c>
      <c r="T21" s="15">
        <f t="shared" si="2"/>
        <v>61939.15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11">
        <f t="shared" si="3"/>
        <v>7</v>
      </c>
      <c r="B22" s="223">
        <v>6321</v>
      </c>
      <c r="C22" s="233" t="s">
        <v>167</v>
      </c>
      <c r="D22" s="341" t="s">
        <v>168</v>
      </c>
      <c r="E22" s="127" t="s">
        <v>169</v>
      </c>
      <c r="F22" s="124">
        <v>25736</v>
      </c>
      <c r="G22" s="128">
        <v>0</v>
      </c>
      <c r="H22" s="141">
        <f t="shared" si="5"/>
        <v>9007.6</v>
      </c>
      <c r="I22" s="361"/>
      <c r="J22" s="33">
        <v>0</v>
      </c>
      <c r="K22" s="15">
        <f t="shared" si="0"/>
        <v>34743.599999999999</v>
      </c>
      <c r="L22" s="141">
        <f t="shared" si="4"/>
        <v>10691</v>
      </c>
      <c r="M22" s="232">
        <v>494</v>
      </c>
      <c r="N22" s="15">
        <v>0</v>
      </c>
      <c r="O22" s="15">
        <f t="shared" si="6"/>
        <v>504</v>
      </c>
      <c r="P22" s="228">
        <v>187</v>
      </c>
      <c r="Q22" s="136">
        <v>8310</v>
      </c>
      <c r="R22" s="228">
        <v>486</v>
      </c>
      <c r="S22" s="15">
        <f t="shared" si="1"/>
        <v>20672</v>
      </c>
      <c r="T22" s="15">
        <f t="shared" si="2"/>
        <v>55415.6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11">
        <f t="shared" si="3"/>
        <v>8</v>
      </c>
      <c r="B23" s="223">
        <v>6288</v>
      </c>
      <c r="C23" s="498" t="s">
        <v>167</v>
      </c>
      <c r="D23" s="342" t="s">
        <v>429</v>
      </c>
      <c r="E23" s="134" t="s">
        <v>169</v>
      </c>
      <c r="F23" s="124">
        <v>25736</v>
      </c>
      <c r="G23" s="222">
        <v>0</v>
      </c>
      <c r="H23" s="141">
        <f t="shared" si="5"/>
        <v>9007.6</v>
      </c>
      <c r="I23" s="360"/>
      <c r="J23" s="141">
        <v>0</v>
      </c>
      <c r="K23" s="15">
        <f t="shared" si="0"/>
        <v>34743.599999999999</v>
      </c>
      <c r="L23" s="141">
        <f t="shared" si="4"/>
        <v>10691</v>
      </c>
      <c r="M23" s="227">
        <v>494</v>
      </c>
      <c r="N23" s="143">
        <v>0</v>
      </c>
      <c r="O23" s="143">
        <f t="shared" si="6"/>
        <v>504</v>
      </c>
      <c r="P23" s="136">
        <v>187</v>
      </c>
      <c r="Q23" s="136">
        <v>8310</v>
      </c>
      <c r="R23" s="228">
        <v>486</v>
      </c>
      <c r="S23" s="155">
        <f t="shared" si="1"/>
        <v>20672</v>
      </c>
      <c r="T23" s="155">
        <f t="shared" si="2"/>
        <v>55415.6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11">
        <f t="shared" si="3"/>
        <v>9</v>
      </c>
      <c r="B24" s="223">
        <v>6853</v>
      </c>
      <c r="C24" s="498" t="s">
        <v>171</v>
      </c>
      <c r="D24" s="334" t="s">
        <v>172</v>
      </c>
      <c r="E24" s="499" t="s">
        <v>174</v>
      </c>
      <c r="F24" s="124">
        <v>26712</v>
      </c>
      <c r="G24" s="222">
        <v>0</v>
      </c>
      <c r="H24" s="141">
        <f t="shared" si="5"/>
        <v>9349.2000000000007</v>
      </c>
      <c r="I24" s="358"/>
      <c r="J24" s="33">
        <v>0</v>
      </c>
      <c r="K24" s="15">
        <f t="shared" si="0"/>
        <v>36061.199999999997</v>
      </c>
      <c r="L24" s="141">
        <f t="shared" si="4"/>
        <v>11096</v>
      </c>
      <c r="M24" s="232">
        <v>494</v>
      </c>
      <c r="N24" s="231">
        <v>0</v>
      </c>
      <c r="O24" s="234">
        <f t="shared" si="6"/>
        <v>523</v>
      </c>
      <c r="P24" s="228">
        <v>187</v>
      </c>
      <c r="Q24" s="124">
        <v>4801</v>
      </c>
      <c r="R24" s="124">
        <v>342</v>
      </c>
      <c r="S24" s="15">
        <f t="shared" si="1"/>
        <v>17443</v>
      </c>
      <c r="T24" s="15">
        <f t="shared" si="2"/>
        <v>53504.2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11">
        <f t="shared" si="3"/>
        <v>10</v>
      </c>
      <c r="B25" s="223">
        <v>6113</v>
      </c>
      <c r="C25" s="500" t="s">
        <v>171</v>
      </c>
      <c r="D25" s="340" t="s">
        <v>173</v>
      </c>
      <c r="E25" s="134" t="s">
        <v>174</v>
      </c>
      <c r="F25" s="124">
        <v>25736</v>
      </c>
      <c r="G25" s="222">
        <v>0</v>
      </c>
      <c r="H25" s="141">
        <f t="shared" si="5"/>
        <v>9007.6</v>
      </c>
      <c r="I25" s="362">
        <v>45757</v>
      </c>
      <c r="J25" s="141">
        <v>506</v>
      </c>
      <c r="K25" s="15">
        <f t="shared" si="0"/>
        <v>35249.599999999999</v>
      </c>
      <c r="L25" s="141">
        <f t="shared" si="4"/>
        <v>10846</v>
      </c>
      <c r="M25" s="232">
        <v>494</v>
      </c>
      <c r="N25" s="15">
        <v>0</v>
      </c>
      <c r="O25" s="15">
        <f t="shared" si="6"/>
        <v>511</v>
      </c>
      <c r="P25" s="167">
        <v>187</v>
      </c>
      <c r="Q25" s="167">
        <v>4801</v>
      </c>
      <c r="R25" s="167">
        <v>0</v>
      </c>
      <c r="S25" s="15">
        <f t="shared" si="1"/>
        <v>16839</v>
      </c>
      <c r="T25" s="15">
        <f t="shared" si="2"/>
        <v>52088.6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11">
        <f t="shared" si="3"/>
        <v>11</v>
      </c>
      <c r="B26" s="223">
        <v>6355</v>
      </c>
      <c r="C26" s="500" t="s">
        <v>171</v>
      </c>
      <c r="D26" s="340" t="s">
        <v>175</v>
      </c>
      <c r="E26" s="134" t="s">
        <v>174</v>
      </c>
      <c r="F26" s="124">
        <v>25736</v>
      </c>
      <c r="G26" s="222">
        <v>0</v>
      </c>
      <c r="H26" s="141">
        <f t="shared" si="5"/>
        <v>9007.6</v>
      </c>
      <c r="I26" s="236">
        <v>45771</v>
      </c>
      <c r="J26" s="141">
        <v>506</v>
      </c>
      <c r="K26" s="15">
        <f t="shared" si="0"/>
        <v>35249.599999999999</v>
      </c>
      <c r="L26" s="141">
        <f t="shared" si="4"/>
        <v>10846</v>
      </c>
      <c r="M26" s="232">
        <v>494</v>
      </c>
      <c r="N26" s="15">
        <v>0</v>
      </c>
      <c r="O26" s="15">
        <f t="shared" si="6"/>
        <v>511</v>
      </c>
      <c r="P26" s="167">
        <v>187</v>
      </c>
      <c r="Q26" s="167">
        <v>0</v>
      </c>
      <c r="R26" s="167">
        <v>0</v>
      </c>
      <c r="S26" s="15">
        <f t="shared" si="1"/>
        <v>12038</v>
      </c>
      <c r="T26" s="15">
        <f t="shared" si="2"/>
        <v>47287.6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11">
        <f t="shared" si="3"/>
        <v>12</v>
      </c>
      <c r="B27" s="223">
        <v>6225</v>
      </c>
      <c r="C27" s="500" t="s">
        <v>171</v>
      </c>
      <c r="D27" s="340" t="s">
        <v>176</v>
      </c>
      <c r="E27" s="134" t="s">
        <v>174</v>
      </c>
      <c r="F27" s="124">
        <v>25736</v>
      </c>
      <c r="G27" s="222">
        <v>0</v>
      </c>
      <c r="H27" s="141">
        <f t="shared" si="5"/>
        <v>9007.6</v>
      </c>
      <c r="I27" s="358">
        <v>45757</v>
      </c>
      <c r="J27" s="141">
        <v>506</v>
      </c>
      <c r="K27" s="15">
        <f t="shared" si="0"/>
        <v>35249.599999999999</v>
      </c>
      <c r="L27" s="141">
        <f t="shared" si="4"/>
        <v>10846</v>
      </c>
      <c r="M27" s="232">
        <v>494</v>
      </c>
      <c r="N27" s="15">
        <v>0</v>
      </c>
      <c r="O27" s="15">
        <f t="shared" si="6"/>
        <v>511</v>
      </c>
      <c r="P27" s="167">
        <v>187</v>
      </c>
      <c r="Q27" s="167">
        <v>6921</v>
      </c>
      <c r="R27" s="167">
        <v>342</v>
      </c>
      <c r="S27" s="15">
        <f t="shared" si="1"/>
        <v>19301</v>
      </c>
      <c r="T27" s="15">
        <f t="shared" si="2"/>
        <v>54550.6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11">
        <f t="shared" si="3"/>
        <v>13</v>
      </c>
      <c r="B28" s="223">
        <v>6843</v>
      </c>
      <c r="C28" s="500" t="s">
        <v>171</v>
      </c>
      <c r="D28" s="340" t="s">
        <v>177</v>
      </c>
      <c r="E28" s="237" t="s">
        <v>174</v>
      </c>
      <c r="F28" s="124">
        <v>25736</v>
      </c>
      <c r="G28" s="238">
        <v>0</v>
      </c>
      <c r="H28" s="141">
        <f t="shared" si="5"/>
        <v>9007.6</v>
      </c>
      <c r="I28" s="358">
        <v>45757</v>
      </c>
      <c r="J28" s="141">
        <v>506</v>
      </c>
      <c r="K28" s="15">
        <f t="shared" si="0"/>
        <v>35249.599999999999</v>
      </c>
      <c r="L28" s="141">
        <f t="shared" si="4"/>
        <v>10846</v>
      </c>
      <c r="M28" s="232">
        <v>494</v>
      </c>
      <c r="N28" s="15">
        <v>0</v>
      </c>
      <c r="O28" s="15">
        <f t="shared" si="6"/>
        <v>511</v>
      </c>
      <c r="P28" s="167">
        <v>187</v>
      </c>
      <c r="Q28" s="167">
        <v>0</v>
      </c>
      <c r="R28" s="167">
        <v>0</v>
      </c>
      <c r="S28" s="15">
        <f t="shared" si="1"/>
        <v>12038</v>
      </c>
      <c r="T28" s="15">
        <f t="shared" si="2"/>
        <v>47287.6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11">
        <f t="shared" si="3"/>
        <v>14</v>
      </c>
      <c r="B29" s="223">
        <v>6278</v>
      </c>
      <c r="C29" s="501" t="s">
        <v>178</v>
      </c>
      <c r="D29" s="311" t="s">
        <v>179</v>
      </c>
      <c r="E29" s="134" t="s">
        <v>169</v>
      </c>
      <c r="F29" s="124">
        <v>25736</v>
      </c>
      <c r="G29" s="222">
        <v>0</v>
      </c>
      <c r="H29" s="141">
        <f t="shared" si="5"/>
        <v>9007.6</v>
      </c>
      <c r="I29" s="360"/>
      <c r="J29" s="141">
        <v>0</v>
      </c>
      <c r="K29" s="15">
        <f t="shared" si="0"/>
        <v>34743.599999999999</v>
      </c>
      <c r="L29" s="141">
        <f t="shared" si="4"/>
        <v>10691</v>
      </c>
      <c r="M29" s="227">
        <v>494</v>
      </c>
      <c r="N29" s="143">
        <v>0</v>
      </c>
      <c r="O29" s="143">
        <f t="shared" si="6"/>
        <v>504</v>
      </c>
      <c r="P29" s="136">
        <v>187</v>
      </c>
      <c r="Q29" s="136">
        <v>8310</v>
      </c>
      <c r="R29" s="228">
        <v>486</v>
      </c>
      <c r="S29" s="155">
        <f t="shared" si="1"/>
        <v>20672</v>
      </c>
      <c r="T29" s="155">
        <f t="shared" si="2"/>
        <v>55415.6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11">
        <f t="shared" si="3"/>
        <v>15</v>
      </c>
      <c r="B30" s="223">
        <v>6296</v>
      </c>
      <c r="C30" s="500" t="s">
        <v>167</v>
      </c>
      <c r="D30" s="340" t="s">
        <v>180</v>
      </c>
      <c r="E30" s="499" t="s">
        <v>169</v>
      </c>
      <c r="F30" s="124">
        <v>25736</v>
      </c>
      <c r="G30" s="222">
        <v>0</v>
      </c>
      <c r="H30" s="141">
        <f t="shared" si="5"/>
        <v>9007.6</v>
      </c>
      <c r="I30" s="361"/>
      <c r="J30" s="33">
        <v>0</v>
      </c>
      <c r="K30" s="15">
        <f t="shared" si="0"/>
        <v>34743.599999999999</v>
      </c>
      <c r="L30" s="141">
        <f t="shared" si="4"/>
        <v>10691</v>
      </c>
      <c r="M30" s="232">
        <v>494</v>
      </c>
      <c r="N30" s="15">
        <v>0</v>
      </c>
      <c r="O30" s="15">
        <f t="shared" si="6"/>
        <v>504</v>
      </c>
      <c r="P30" s="167">
        <v>187</v>
      </c>
      <c r="Q30" s="136">
        <v>8310</v>
      </c>
      <c r="R30" s="228">
        <v>486</v>
      </c>
      <c r="S30" s="15">
        <f t="shared" si="1"/>
        <v>20672</v>
      </c>
      <c r="T30" s="15">
        <f t="shared" si="2"/>
        <v>55415.6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11">
        <f t="shared" si="3"/>
        <v>16</v>
      </c>
      <c r="B31" s="240">
        <v>6306</v>
      </c>
      <c r="C31" s="502" t="s">
        <v>181</v>
      </c>
      <c r="D31" s="334" t="s">
        <v>182</v>
      </c>
      <c r="E31" s="134" t="s">
        <v>164</v>
      </c>
      <c r="F31" s="142">
        <v>30169</v>
      </c>
      <c r="G31" s="222">
        <v>0</v>
      </c>
      <c r="H31" s="141">
        <f t="shared" si="5"/>
        <v>10559.15</v>
      </c>
      <c r="I31" s="242"/>
      <c r="J31" s="167">
        <v>0</v>
      </c>
      <c r="K31" s="15">
        <f t="shared" si="0"/>
        <v>40728.15</v>
      </c>
      <c r="L31" s="141">
        <f t="shared" si="4"/>
        <v>12532</v>
      </c>
      <c r="M31" s="232">
        <v>494</v>
      </c>
      <c r="N31" s="15">
        <v>0</v>
      </c>
      <c r="O31" s="15">
        <f t="shared" si="6"/>
        <v>591</v>
      </c>
      <c r="P31" s="167">
        <v>187</v>
      </c>
      <c r="Q31" s="167">
        <v>8551</v>
      </c>
      <c r="R31" s="167">
        <v>342</v>
      </c>
      <c r="S31" s="15">
        <f t="shared" si="1"/>
        <v>22697</v>
      </c>
      <c r="T31" s="15">
        <f t="shared" si="2"/>
        <v>63425.15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11">
        <f t="shared" si="3"/>
        <v>17</v>
      </c>
      <c r="B32" s="223" t="s">
        <v>183</v>
      </c>
      <c r="C32" s="243" t="s">
        <v>184</v>
      </c>
      <c r="D32" s="341" t="s">
        <v>430</v>
      </c>
      <c r="E32" s="129" t="s">
        <v>164</v>
      </c>
      <c r="F32" s="153">
        <v>30169</v>
      </c>
      <c r="G32" s="156">
        <v>0</v>
      </c>
      <c r="H32" s="141">
        <f t="shared" si="5"/>
        <v>10559.15</v>
      </c>
      <c r="I32" s="363"/>
      <c r="J32" s="173">
        <v>0</v>
      </c>
      <c r="K32" s="15">
        <f t="shared" si="0"/>
        <v>40728.15</v>
      </c>
      <c r="L32" s="141">
        <f t="shared" si="4"/>
        <v>12532</v>
      </c>
      <c r="M32" s="244">
        <v>494</v>
      </c>
      <c r="N32" s="155">
        <v>0</v>
      </c>
      <c r="O32" s="155">
        <f t="shared" si="6"/>
        <v>591</v>
      </c>
      <c r="P32" s="245">
        <v>187</v>
      </c>
      <c r="Q32" s="153">
        <v>8310</v>
      </c>
      <c r="R32" s="124">
        <v>486</v>
      </c>
      <c r="S32" s="15">
        <f t="shared" si="1"/>
        <v>22600</v>
      </c>
      <c r="T32" s="15">
        <f t="shared" si="2"/>
        <v>63328.15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11">
        <f t="shared" si="3"/>
        <v>18</v>
      </c>
      <c r="B33" s="223">
        <v>6049</v>
      </c>
      <c r="C33" s="498" t="s">
        <v>186</v>
      </c>
      <c r="D33" s="340" t="s">
        <v>187</v>
      </c>
      <c r="E33" s="134" t="s">
        <v>164</v>
      </c>
      <c r="F33" s="142">
        <v>30169</v>
      </c>
      <c r="G33" s="222">
        <v>0</v>
      </c>
      <c r="H33" s="141">
        <f t="shared" si="5"/>
        <v>10559.15</v>
      </c>
      <c r="I33" s="360"/>
      <c r="J33" s="167">
        <v>0</v>
      </c>
      <c r="K33" s="15">
        <f t="shared" si="0"/>
        <v>40728.15</v>
      </c>
      <c r="L33" s="141">
        <f t="shared" si="4"/>
        <v>12532</v>
      </c>
      <c r="M33" s="232">
        <v>494</v>
      </c>
      <c r="N33" s="15">
        <v>0</v>
      </c>
      <c r="O33" s="15">
        <f t="shared" si="6"/>
        <v>591</v>
      </c>
      <c r="P33" s="167">
        <v>187</v>
      </c>
      <c r="Q33" s="167">
        <v>0</v>
      </c>
      <c r="R33" s="167">
        <v>0</v>
      </c>
      <c r="S33" s="15">
        <f t="shared" si="1"/>
        <v>13804</v>
      </c>
      <c r="T33" s="15">
        <f t="shared" si="2"/>
        <v>54532.15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11">
        <f t="shared" si="3"/>
        <v>19</v>
      </c>
      <c r="B34" s="223">
        <v>6261</v>
      </c>
      <c r="C34" s="500" t="s">
        <v>184</v>
      </c>
      <c r="D34" s="330" t="s">
        <v>188</v>
      </c>
      <c r="E34" s="134" t="s">
        <v>164</v>
      </c>
      <c r="F34" s="128">
        <v>30169</v>
      </c>
      <c r="G34" s="222">
        <v>0</v>
      </c>
      <c r="H34" s="141">
        <f t="shared" si="5"/>
        <v>10559.15</v>
      </c>
      <c r="I34" s="360"/>
      <c r="J34" s="167">
        <v>0</v>
      </c>
      <c r="K34" s="15">
        <f t="shared" si="0"/>
        <v>40728.15</v>
      </c>
      <c r="L34" s="141">
        <f t="shared" si="4"/>
        <v>12532</v>
      </c>
      <c r="M34" s="232">
        <v>494</v>
      </c>
      <c r="N34" s="15">
        <v>0</v>
      </c>
      <c r="O34" s="15">
        <f t="shared" si="6"/>
        <v>591</v>
      </c>
      <c r="P34" s="167">
        <v>187</v>
      </c>
      <c r="Q34" s="167">
        <v>4801</v>
      </c>
      <c r="R34" s="167">
        <v>342</v>
      </c>
      <c r="S34" s="15">
        <f t="shared" si="1"/>
        <v>18947</v>
      </c>
      <c r="T34" s="15">
        <f t="shared" si="2"/>
        <v>59675.15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11">
        <f t="shared" si="3"/>
        <v>20</v>
      </c>
      <c r="B35" s="223">
        <v>6304</v>
      </c>
      <c r="C35" s="498" t="s">
        <v>162</v>
      </c>
      <c r="D35" s="340" t="s">
        <v>189</v>
      </c>
      <c r="E35" s="134" t="s">
        <v>164</v>
      </c>
      <c r="F35" s="142">
        <v>30169</v>
      </c>
      <c r="G35" s="222">
        <v>0</v>
      </c>
      <c r="H35" s="141">
        <f t="shared" si="5"/>
        <v>10559.15</v>
      </c>
      <c r="I35" s="360"/>
      <c r="J35" s="167">
        <v>0</v>
      </c>
      <c r="K35" s="231">
        <f t="shared" si="0"/>
        <v>40728.15</v>
      </c>
      <c r="L35" s="141">
        <f t="shared" si="4"/>
        <v>12532</v>
      </c>
      <c r="M35" s="232">
        <v>494</v>
      </c>
      <c r="N35" s="15">
        <v>0</v>
      </c>
      <c r="O35" s="15">
        <f t="shared" si="6"/>
        <v>591</v>
      </c>
      <c r="P35" s="167">
        <v>187</v>
      </c>
      <c r="Q35" s="136">
        <v>8310</v>
      </c>
      <c r="R35" s="228">
        <v>486</v>
      </c>
      <c r="S35" s="15">
        <f t="shared" si="1"/>
        <v>22600</v>
      </c>
      <c r="T35" s="15">
        <f t="shared" si="2"/>
        <v>63328.15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11">
        <f t="shared" si="3"/>
        <v>21</v>
      </c>
      <c r="B36" s="161">
        <v>6104</v>
      </c>
      <c r="C36" s="500" t="s">
        <v>167</v>
      </c>
      <c r="D36" s="340" t="s">
        <v>190</v>
      </c>
      <c r="E36" s="499" t="s">
        <v>169</v>
      </c>
      <c r="F36" s="128">
        <v>25736</v>
      </c>
      <c r="G36" s="344">
        <v>0</v>
      </c>
      <c r="H36" s="172">
        <f t="shared" si="5"/>
        <v>9007.6</v>
      </c>
      <c r="I36" s="361"/>
      <c r="J36" s="33">
        <v>0</v>
      </c>
      <c r="K36" s="231">
        <f>(+F36+G36+H36+J36)</f>
        <v>34743.599999999999</v>
      </c>
      <c r="L36" s="141">
        <f t="shared" si="4"/>
        <v>10691</v>
      </c>
      <c r="M36" s="232">
        <v>494</v>
      </c>
      <c r="N36" s="15">
        <v>0</v>
      </c>
      <c r="O36" s="15">
        <f t="shared" si="6"/>
        <v>504</v>
      </c>
      <c r="P36" s="167">
        <v>187</v>
      </c>
      <c r="Q36" s="136">
        <v>8310</v>
      </c>
      <c r="R36" s="228">
        <v>486</v>
      </c>
      <c r="S36" s="15">
        <f>+L36+M36+N36+O36+P36+Q36+R36</f>
        <v>20672</v>
      </c>
      <c r="T36" s="15">
        <f>+K36+S36</f>
        <v>55415.6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11">
        <f t="shared" si="3"/>
        <v>22</v>
      </c>
      <c r="B37" s="223">
        <v>6291</v>
      </c>
      <c r="C37" s="500" t="s">
        <v>167</v>
      </c>
      <c r="D37" s="334" t="s">
        <v>191</v>
      </c>
      <c r="E37" s="499" t="s">
        <v>169</v>
      </c>
      <c r="F37" s="128">
        <v>25736</v>
      </c>
      <c r="G37" s="142">
        <v>0</v>
      </c>
      <c r="H37" s="141">
        <f t="shared" si="5"/>
        <v>9007.6</v>
      </c>
      <c r="I37" s="361"/>
      <c r="J37" s="33">
        <v>0</v>
      </c>
      <c r="K37" s="231">
        <f>(+F37+G37+H37+J37)</f>
        <v>34743.599999999999</v>
      </c>
      <c r="L37" s="141">
        <f t="shared" si="4"/>
        <v>10691</v>
      </c>
      <c r="M37" s="232">
        <v>494</v>
      </c>
      <c r="N37" s="15">
        <v>0</v>
      </c>
      <c r="O37" s="15">
        <f t="shared" si="6"/>
        <v>504</v>
      </c>
      <c r="P37" s="167">
        <v>187</v>
      </c>
      <c r="Q37" s="136">
        <v>8310</v>
      </c>
      <c r="R37" s="228">
        <v>486</v>
      </c>
      <c r="S37" s="15">
        <f>+L37+M37+N37+O37+P37+Q37+R37</f>
        <v>20672</v>
      </c>
      <c r="T37" s="15">
        <f>+K37+S37</f>
        <v>55415.6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11">
        <f t="shared" si="3"/>
        <v>23</v>
      </c>
      <c r="B38" s="223">
        <v>6286</v>
      </c>
      <c r="C38" s="500" t="s">
        <v>167</v>
      </c>
      <c r="D38" s="334" t="s">
        <v>192</v>
      </c>
      <c r="E38" s="499" t="s">
        <v>169</v>
      </c>
      <c r="F38" s="128">
        <v>25736</v>
      </c>
      <c r="G38" s="142">
        <v>0</v>
      </c>
      <c r="H38" s="141">
        <f t="shared" si="5"/>
        <v>9007.6</v>
      </c>
      <c r="I38" s="361"/>
      <c r="J38" s="33">
        <v>0</v>
      </c>
      <c r="K38" s="231">
        <f>(+F38+G38+H38+J38)</f>
        <v>34743.599999999999</v>
      </c>
      <c r="L38" s="141">
        <f t="shared" si="4"/>
        <v>10691</v>
      </c>
      <c r="M38" s="232">
        <v>494</v>
      </c>
      <c r="N38" s="15">
        <v>0</v>
      </c>
      <c r="O38" s="15">
        <f t="shared" si="6"/>
        <v>504</v>
      </c>
      <c r="P38" s="167">
        <v>187</v>
      </c>
      <c r="Q38" s="136">
        <v>8310</v>
      </c>
      <c r="R38" s="228">
        <v>486</v>
      </c>
      <c r="S38" s="15">
        <f>+L38+M38+N38+O38+P38+Q38+R38</f>
        <v>20672</v>
      </c>
      <c r="T38" s="15">
        <f>+K38+S38</f>
        <v>55415.6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11">
        <f t="shared" si="3"/>
        <v>24</v>
      </c>
      <c r="B39" s="161">
        <v>6319</v>
      </c>
      <c r="C39" s="500" t="s">
        <v>167</v>
      </c>
      <c r="D39" s="334" t="s">
        <v>193</v>
      </c>
      <c r="E39" s="499" t="s">
        <v>169</v>
      </c>
      <c r="F39" s="128">
        <v>25736</v>
      </c>
      <c r="G39" s="142">
        <v>0</v>
      </c>
      <c r="H39" s="141">
        <f t="shared" si="5"/>
        <v>9007.6</v>
      </c>
      <c r="I39" s="361"/>
      <c r="J39" s="33">
        <v>0</v>
      </c>
      <c r="K39" s="231">
        <f>(+F39+G39+H39+J39)</f>
        <v>34743.599999999999</v>
      </c>
      <c r="L39" s="141">
        <f t="shared" si="4"/>
        <v>10691</v>
      </c>
      <c r="M39" s="232">
        <v>494</v>
      </c>
      <c r="N39" s="15">
        <v>0</v>
      </c>
      <c r="O39" s="15">
        <f t="shared" si="6"/>
        <v>504</v>
      </c>
      <c r="P39" s="228">
        <v>187</v>
      </c>
      <c r="Q39" s="136">
        <v>8310</v>
      </c>
      <c r="R39" s="228">
        <v>486</v>
      </c>
      <c r="S39" s="15">
        <f>+L39+M39+N39+O39+P39+Q39+R39</f>
        <v>20672</v>
      </c>
      <c r="T39" s="15">
        <f>+K39+S39</f>
        <v>55415.6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11">
        <f t="shared" si="3"/>
        <v>25</v>
      </c>
      <c r="B40" s="161">
        <v>6951</v>
      </c>
      <c r="C40" s="500" t="s">
        <v>167</v>
      </c>
      <c r="D40" s="343" t="s">
        <v>194</v>
      </c>
      <c r="E40" s="499" t="s">
        <v>169</v>
      </c>
      <c r="F40" s="128">
        <v>25736</v>
      </c>
      <c r="G40" s="142">
        <v>0</v>
      </c>
      <c r="H40" s="141">
        <f>+L79</f>
        <v>9007.6</v>
      </c>
      <c r="I40" s="361"/>
      <c r="J40" s="33">
        <v>0</v>
      </c>
      <c r="K40" s="231">
        <f>(+F40+G40+H40+J40)</f>
        <v>34743.599999999999</v>
      </c>
      <c r="L40" s="141">
        <f t="shared" si="4"/>
        <v>10691</v>
      </c>
      <c r="M40" s="232">
        <v>494</v>
      </c>
      <c r="N40" s="15">
        <v>0</v>
      </c>
      <c r="O40" s="15">
        <f t="shared" si="6"/>
        <v>504</v>
      </c>
      <c r="P40" s="228">
        <v>187</v>
      </c>
      <c r="Q40" s="136">
        <v>8310</v>
      </c>
      <c r="R40" s="228">
        <v>486</v>
      </c>
      <c r="S40" s="15">
        <f>+L40+M40+N40+O40+P40+Q40+R40</f>
        <v>20672</v>
      </c>
      <c r="T40" s="15">
        <f>+K40+S40</f>
        <v>55415.6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449"/>
      <c r="B41" s="449"/>
      <c r="C41" s="449"/>
      <c r="D41" s="422" t="s">
        <v>195</v>
      </c>
      <c r="E41" s="13" t="s">
        <v>61</v>
      </c>
      <c r="F41" s="29">
        <f>SUM(F16:F40)</f>
        <v>794971</v>
      </c>
      <c r="G41" s="29">
        <f>SUM(G16:G40)</f>
        <v>0</v>
      </c>
      <c r="H41" s="29">
        <f>SUM(H16:H40)</f>
        <v>278239.84999999998</v>
      </c>
      <c r="I41" s="13" t="s">
        <v>61</v>
      </c>
      <c r="J41" s="29">
        <f t="shared" ref="J41:T41" si="7">SUM(J16:J40)</f>
        <v>2495</v>
      </c>
      <c r="K41" s="29">
        <f t="shared" si="7"/>
        <v>1075705.8500000001</v>
      </c>
      <c r="L41" s="29">
        <f t="shared" si="7"/>
        <v>330997</v>
      </c>
      <c r="M41" s="29">
        <f t="shared" si="7"/>
        <v>12351</v>
      </c>
      <c r="N41" s="29">
        <f t="shared" si="7"/>
        <v>0</v>
      </c>
      <c r="O41" s="29">
        <f t="shared" si="7"/>
        <v>15251.313825000001</v>
      </c>
      <c r="P41" s="29">
        <f t="shared" si="7"/>
        <v>4675</v>
      </c>
      <c r="Q41" s="29">
        <f t="shared" si="7"/>
        <v>162634</v>
      </c>
      <c r="R41" s="29">
        <f t="shared" si="7"/>
        <v>9167</v>
      </c>
      <c r="S41" s="29">
        <f t="shared" si="7"/>
        <v>535075.31382500008</v>
      </c>
      <c r="T41" s="29">
        <f t="shared" si="7"/>
        <v>1610781.1638249999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.75">
      <c r="A42" s="72" t="s">
        <v>62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" customHeight="1">
      <c r="A43" s="72" t="s">
        <v>63</v>
      </c>
      <c r="B43" s="1"/>
      <c r="C43" s="1"/>
      <c r="D43" s="1"/>
      <c r="E43" s="1"/>
      <c r="F43" s="1"/>
      <c r="G43" s="1"/>
      <c r="H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72" t="s">
        <v>138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139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140</v>
      </c>
      <c r="B46" s="1"/>
      <c r="C46" s="1"/>
      <c r="D46" s="1"/>
      <c r="E46" s="1"/>
      <c r="F46" s="1"/>
      <c r="G46" s="1"/>
      <c r="H46" s="1"/>
      <c r="I46" s="188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3.5" thickBot="1">
      <c r="A47" s="7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94" t="s">
        <v>6</v>
      </c>
      <c r="C48" s="95"/>
      <c r="D48" s="95"/>
      <c r="E48" s="95"/>
      <c r="F48" s="95"/>
      <c r="G48" s="95"/>
      <c r="H48" s="95"/>
      <c r="I48" s="95"/>
      <c r="J48" s="248"/>
      <c r="K48" s="249"/>
      <c r="L48" s="250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>
      <c r="A49" s="3"/>
      <c r="B49" s="251" t="s">
        <v>67</v>
      </c>
      <c r="C49" s="100"/>
      <c r="D49" s="100"/>
      <c r="E49" s="100"/>
      <c r="F49" s="100"/>
      <c r="G49" s="100"/>
      <c r="H49" s="100"/>
      <c r="I49" s="100"/>
      <c r="J49" s="100"/>
      <c r="K49" s="100"/>
      <c r="L49" s="252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253" t="s">
        <v>7</v>
      </c>
      <c r="C50" s="4" t="s">
        <v>8</v>
      </c>
      <c r="D50" s="4" t="s">
        <v>9</v>
      </c>
      <c r="E50" s="4" t="s">
        <v>10</v>
      </c>
      <c r="F50" s="4" t="s">
        <v>11</v>
      </c>
      <c r="G50" s="4" t="s">
        <v>12</v>
      </c>
      <c r="H50" s="4" t="s">
        <v>13</v>
      </c>
      <c r="I50" s="4" t="s">
        <v>14</v>
      </c>
      <c r="J50" s="4" t="s">
        <v>15</v>
      </c>
      <c r="K50" s="4" t="s">
        <v>16</v>
      </c>
      <c r="L50" s="195" t="s">
        <v>17</v>
      </c>
      <c r="M50" s="18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253"/>
      <c r="C51" s="45"/>
      <c r="D51" s="4"/>
      <c r="E51" s="45"/>
      <c r="F51" s="11" t="s">
        <v>68</v>
      </c>
      <c r="G51" s="196" t="s">
        <v>69</v>
      </c>
      <c r="H51" s="197" t="s">
        <v>70</v>
      </c>
      <c r="I51" s="197" t="s">
        <v>56</v>
      </c>
      <c r="J51" s="197" t="s">
        <v>71</v>
      </c>
      <c r="K51" s="197" t="s">
        <v>72</v>
      </c>
      <c r="L51" s="198"/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20"/>
      <c r="B52" s="254" t="s">
        <v>0</v>
      </c>
      <c r="C52" s="54"/>
      <c r="D52" s="36" t="s">
        <v>0</v>
      </c>
      <c r="E52" s="36" t="s">
        <v>73</v>
      </c>
      <c r="F52" s="60" t="s">
        <v>74</v>
      </c>
      <c r="G52" s="38"/>
      <c r="H52" s="38" t="s">
        <v>141</v>
      </c>
      <c r="I52" s="61" t="s">
        <v>75</v>
      </c>
      <c r="J52" s="38" t="s">
        <v>76</v>
      </c>
      <c r="K52" s="38" t="s">
        <v>77</v>
      </c>
      <c r="L52" s="255" t="s">
        <v>0</v>
      </c>
      <c r="M52" s="53"/>
      <c r="N52" s="53"/>
      <c r="O52" s="53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>
      <c r="A53" s="24"/>
      <c r="B53" s="256" t="s">
        <v>28</v>
      </c>
      <c r="C53" s="38" t="s">
        <v>28</v>
      </c>
      <c r="D53" s="38" t="s">
        <v>29</v>
      </c>
      <c r="E53" s="38" t="s">
        <v>78</v>
      </c>
      <c r="F53" s="38" t="s">
        <v>78</v>
      </c>
      <c r="G53" s="38" t="s">
        <v>79</v>
      </c>
      <c r="H53" s="38" t="s">
        <v>142</v>
      </c>
      <c r="I53" s="38" t="s">
        <v>78</v>
      </c>
      <c r="J53" s="38" t="s">
        <v>78</v>
      </c>
      <c r="K53" s="38" t="s">
        <v>78</v>
      </c>
      <c r="L53" s="257" t="s">
        <v>80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2" thickBot="1">
      <c r="A54" s="27" t="s">
        <v>41</v>
      </c>
      <c r="B54" s="258" t="s">
        <v>42</v>
      </c>
      <c r="C54" s="259" t="s">
        <v>81</v>
      </c>
      <c r="D54" s="259" t="s">
        <v>44</v>
      </c>
      <c r="E54" s="259"/>
      <c r="F54" s="260" t="s">
        <v>82</v>
      </c>
      <c r="G54" s="260" t="s">
        <v>82</v>
      </c>
      <c r="H54" s="261">
        <v>0.25</v>
      </c>
      <c r="I54" s="260" t="s">
        <v>84</v>
      </c>
      <c r="J54" s="260" t="s">
        <v>84</v>
      </c>
      <c r="K54" s="260" t="s">
        <v>85</v>
      </c>
      <c r="L54" s="262" t="s">
        <v>51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Top="1">
      <c r="A55" s="11">
        <v>1</v>
      </c>
      <c r="B55" s="137">
        <v>6894</v>
      </c>
      <c r="C55" s="219" t="s">
        <v>104</v>
      </c>
      <c r="D55" s="337" t="s">
        <v>156</v>
      </c>
      <c r="E55" s="29">
        <v>0</v>
      </c>
      <c r="F55" s="29">
        <v>0</v>
      </c>
      <c r="G55" s="29">
        <f t="shared" ref="G55:G79" si="8">+F16*0.1</f>
        <v>7331.5</v>
      </c>
      <c r="H55" s="29">
        <f t="shared" ref="H55:H79" si="9">+F16*0.25</f>
        <v>18328.75</v>
      </c>
      <c r="I55" s="29">
        <v>0</v>
      </c>
      <c r="J55" s="29">
        <v>0</v>
      </c>
      <c r="K55" s="29">
        <v>0</v>
      </c>
      <c r="L55" s="65">
        <f t="shared" ref="L55:L79" si="10">+E55+F55+G55+H55+I55+J55+K55</f>
        <v>25660.25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11">
        <f>+A55+1</f>
        <v>2</v>
      </c>
      <c r="B56" s="220">
        <v>6016</v>
      </c>
      <c r="C56" s="221" t="s">
        <v>112</v>
      </c>
      <c r="D56" s="338" t="s">
        <v>158</v>
      </c>
      <c r="E56" s="206">
        <v>0</v>
      </c>
      <c r="F56" s="7">
        <v>0</v>
      </c>
      <c r="G56" s="124">
        <f t="shared" si="8"/>
        <v>4973.1000000000004</v>
      </c>
      <c r="H56" s="124">
        <f t="shared" si="9"/>
        <v>12432.75</v>
      </c>
      <c r="I56" s="7">
        <v>0</v>
      </c>
      <c r="J56" s="33">
        <v>0</v>
      </c>
      <c r="K56" s="33">
        <v>0</v>
      </c>
      <c r="L56" s="206">
        <f t="shared" si="10"/>
        <v>17405.849999999999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11">
        <f t="shared" ref="A57:A79" si="11">+A56+1</f>
        <v>3</v>
      </c>
      <c r="B57" s="223">
        <v>6877</v>
      </c>
      <c r="C57" s="224" t="s">
        <v>127</v>
      </c>
      <c r="D57" s="339" t="s">
        <v>159</v>
      </c>
      <c r="E57" s="206">
        <v>0</v>
      </c>
      <c r="F57" s="7">
        <v>0</v>
      </c>
      <c r="G57" s="124">
        <f t="shared" si="8"/>
        <v>4973.1000000000004</v>
      </c>
      <c r="H57" s="124">
        <f t="shared" si="9"/>
        <v>12432.75</v>
      </c>
      <c r="I57" s="7">
        <v>0</v>
      </c>
      <c r="J57" s="33">
        <v>0</v>
      </c>
      <c r="K57" s="33">
        <v>0</v>
      </c>
      <c r="L57" s="206">
        <f t="shared" si="10"/>
        <v>17405.849999999999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11">
        <f t="shared" si="11"/>
        <v>4</v>
      </c>
      <c r="B58" s="223" t="s">
        <v>160</v>
      </c>
      <c r="C58" s="224" t="s">
        <v>127</v>
      </c>
      <c r="D58" s="339" t="s">
        <v>161</v>
      </c>
      <c r="E58" s="206">
        <v>0</v>
      </c>
      <c r="F58" s="7">
        <v>0</v>
      </c>
      <c r="G58" s="124">
        <f t="shared" si="8"/>
        <v>4973.1000000000004</v>
      </c>
      <c r="H58" s="124">
        <f t="shared" si="9"/>
        <v>12432.75</v>
      </c>
      <c r="I58" s="7">
        <v>0</v>
      </c>
      <c r="J58" s="33">
        <v>0</v>
      </c>
      <c r="K58" s="33">
        <v>0</v>
      </c>
      <c r="L58" s="206">
        <f t="shared" si="10"/>
        <v>17405.849999999999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11">
        <f t="shared" si="11"/>
        <v>5</v>
      </c>
      <c r="B59" s="223">
        <v>6268</v>
      </c>
      <c r="C59" s="229" t="s">
        <v>162</v>
      </c>
      <c r="D59" s="340" t="s">
        <v>163</v>
      </c>
      <c r="E59" s="206">
        <v>0</v>
      </c>
      <c r="F59" s="7">
        <v>0</v>
      </c>
      <c r="G59" s="124">
        <f t="shared" si="8"/>
        <v>3016.9</v>
      </c>
      <c r="H59" s="124">
        <f t="shared" si="9"/>
        <v>7542.25</v>
      </c>
      <c r="I59" s="7">
        <v>0</v>
      </c>
      <c r="J59" s="33">
        <v>0</v>
      </c>
      <c r="K59" s="33">
        <v>0</v>
      </c>
      <c r="L59" s="206">
        <f t="shared" si="10"/>
        <v>10559.15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11">
        <f t="shared" si="11"/>
        <v>6</v>
      </c>
      <c r="B60" s="223">
        <v>6308</v>
      </c>
      <c r="C60" s="229" t="s">
        <v>165</v>
      </c>
      <c r="D60" s="340" t="s">
        <v>166</v>
      </c>
      <c r="E60" s="206">
        <v>0</v>
      </c>
      <c r="F60" s="7">
        <v>0</v>
      </c>
      <c r="G60" s="124">
        <f t="shared" si="8"/>
        <v>3016.9</v>
      </c>
      <c r="H60" s="124">
        <f t="shared" si="9"/>
        <v>7542.25</v>
      </c>
      <c r="I60" s="7">
        <v>0</v>
      </c>
      <c r="J60" s="33">
        <v>0</v>
      </c>
      <c r="K60" s="33">
        <v>0</v>
      </c>
      <c r="L60" s="206">
        <f t="shared" si="10"/>
        <v>10559.15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11">
        <f t="shared" si="11"/>
        <v>7</v>
      </c>
      <c r="B61" s="223">
        <v>6321</v>
      </c>
      <c r="C61" s="233" t="s">
        <v>167</v>
      </c>
      <c r="D61" s="341" t="s">
        <v>168</v>
      </c>
      <c r="E61" s="206">
        <v>0</v>
      </c>
      <c r="F61" s="7">
        <v>0</v>
      </c>
      <c r="G61" s="124">
        <f t="shared" si="8"/>
        <v>2573.6000000000004</v>
      </c>
      <c r="H61" s="124">
        <f t="shared" si="9"/>
        <v>6434</v>
      </c>
      <c r="I61" s="7">
        <v>0</v>
      </c>
      <c r="J61" s="33">
        <v>0</v>
      </c>
      <c r="K61" s="33">
        <v>0</v>
      </c>
      <c r="L61" s="206">
        <f t="shared" si="10"/>
        <v>9007.6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11">
        <f t="shared" si="11"/>
        <v>8</v>
      </c>
      <c r="B62" s="223">
        <v>6288</v>
      </c>
      <c r="C62" s="229" t="s">
        <v>167</v>
      </c>
      <c r="D62" s="342" t="s">
        <v>170</v>
      </c>
      <c r="E62" s="206">
        <v>0</v>
      </c>
      <c r="F62" s="7">
        <v>0</v>
      </c>
      <c r="G62" s="124">
        <f t="shared" si="8"/>
        <v>2573.6000000000004</v>
      </c>
      <c r="H62" s="124">
        <f t="shared" si="9"/>
        <v>6434</v>
      </c>
      <c r="I62" s="7">
        <v>0</v>
      </c>
      <c r="J62" s="33">
        <v>0</v>
      </c>
      <c r="K62" s="33">
        <v>0</v>
      </c>
      <c r="L62" s="206">
        <f t="shared" si="10"/>
        <v>9007.6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11">
        <f t="shared" si="11"/>
        <v>9</v>
      </c>
      <c r="B63" s="223">
        <v>6853</v>
      </c>
      <c r="C63" s="229" t="s">
        <v>171</v>
      </c>
      <c r="D63" s="334" t="s">
        <v>172</v>
      </c>
      <c r="E63" s="206">
        <v>0</v>
      </c>
      <c r="F63" s="7">
        <v>0</v>
      </c>
      <c r="G63" s="124">
        <f t="shared" si="8"/>
        <v>2671.2000000000003</v>
      </c>
      <c r="H63" s="124">
        <f t="shared" si="9"/>
        <v>6678</v>
      </c>
      <c r="I63" s="7">
        <v>0</v>
      </c>
      <c r="J63" s="33">
        <v>0</v>
      </c>
      <c r="K63" s="33">
        <v>0</v>
      </c>
      <c r="L63" s="206">
        <f t="shared" si="10"/>
        <v>9349.2000000000007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11">
        <f t="shared" si="11"/>
        <v>10</v>
      </c>
      <c r="B64" s="223">
        <v>6113</v>
      </c>
      <c r="C64" s="235" t="s">
        <v>171</v>
      </c>
      <c r="D64" s="340" t="s">
        <v>173</v>
      </c>
      <c r="E64" s="206">
        <v>0</v>
      </c>
      <c r="F64" s="7">
        <v>0</v>
      </c>
      <c r="G64" s="124">
        <f t="shared" si="8"/>
        <v>2573.6000000000004</v>
      </c>
      <c r="H64" s="124">
        <f t="shared" si="9"/>
        <v>6434</v>
      </c>
      <c r="I64" s="7">
        <v>0</v>
      </c>
      <c r="J64" s="33">
        <v>0</v>
      </c>
      <c r="K64" s="33">
        <v>0</v>
      </c>
      <c r="L64" s="206">
        <f t="shared" si="10"/>
        <v>9007.6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11">
        <f t="shared" si="11"/>
        <v>11</v>
      </c>
      <c r="B65" s="223">
        <v>6355</v>
      </c>
      <c r="C65" s="235" t="s">
        <v>171</v>
      </c>
      <c r="D65" s="340" t="s">
        <v>175</v>
      </c>
      <c r="E65" s="206">
        <v>0</v>
      </c>
      <c r="F65" s="7">
        <v>0</v>
      </c>
      <c r="G65" s="124">
        <f t="shared" si="8"/>
        <v>2573.6000000000004</v>
      </c>
      <c r="H65" s="124">
        <f t="shared" si="9"/>
        <v>6434</v>
      </c>
      <c r="I65" s="7">
        <v>0</v>
      </c>
      <c r="J65" s="33">
        <v>0</v>
      </c>
      <c r="K65" s="33">
        <v>0</v>
      </c>
      <c r="L65" s="206">
        <f t="shared" si="10"/>
        <v>9007.6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11">
        <f t="shared" si="11"/>
        <v>12</v>
      </c>
      <c r="B66" s="223">
        <v>6225</v>
      </c>
      <c r="C66" s="235" t="s">
        <v>171</v>
      </c>
      <c r="D66" s="340" t="s">
        <v>176</v>
      </c>
      <c r="E66" s="206">
        <v>0</v>
      </c>
      <c r="F66" s="7">
        <v>0</v>
      </c>
      <c r="G66" s="124">
        <f t="shared" si="8"/>
        <v>2573.6000000000004</v>
      </c>
      <c r="H66" s="124">
        <f t="shared" si="9"/>
        <v>6434</v>
      </c>
      <c r="I66" s="7">
        <v>0</v>
      </c>
      <c r="J66" s="33">
        <v>0</v>
      </c>
      <c r="K66" s="33">
        <v>0</v>
      </c>
      <c r="L66" s="206">
        <f t="shared" si="10"/>
        <v>9007.6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11">
        <f t="shared" si="11"/>
        <v>13</v>
      </c>
      <c r="B67" s="223">
        <v>6843</v>
      </c>
      <c r="C67" s="235" t="s">
        <v>171</v>
      </c>
      <c r="D67" s="340" t="s">
        <v>177</v>
      </c>
      <c r="E67" s="206">
        <v>0</v>
      </c>
      <c r="F67" s="7">
        <v>0</v>
      </c>
      <c r="G67" s="124">
        <f t="shared" si="8"/>
        <v>2573.6000000000004</v>
      </c>
      <c r="H67" s="124">
        <f t="shared" si="9"/>
        <v>6434</v>
      </c>
      <c r="I67" s="7">
        <v>0</v>
      </c>
      <c r="J67" s="33">
        <v>0</v>
      </c>
      <c r="K67" s="33">
        <v>0</v>
      </c>
      <c r="L67" s="206">
        <f t="shared" si="10"/>
        <v>9007.6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11">
        <f t="shared" si="11"/>
        <v>14</v>
      </c>
      <c r="B68" s="223">
        <v>6278</v>
      </c>
      <c r="C68" s="239" t="s">
        <v>178</v>
      </c>
      <c r="D68" s="311" t="s">
        <v>179</v>
      </c>
      <c r="E68" s="206">
        <v>0</v>
      </c>
      <c r="F68" s="7">
        <v>0</v>
      </c>
      <c r="G68" s="124">
        <f t="shared" si="8"/>
        <v>2573.6000000000004</v>
      </c>
      <c r="H68" s="124">
        <f t="shared" si="9"/>
        <v>6434</v>
      </c>
      <c r="I68" s="7">
        <v>0</v>
      </c>
      <c r="J68" s="33">
        <v>0</v>
      </c>
      <c r="K68" s="33">
        <v>0</v>
      </c>
      <c r="L68" s="206">
        <f t="shared" si="10"/>
        <v>9007.6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11">
        <f t="shared" si="11"/>
        <v>15</v>
      </c>
      <c r="B69" s="223">
        <v>6296</v>
      </c>
      <c r="C69" s="235" t="s">
        <v>167</v>
      </c>
      <c r="D69" s="340" t="s">
        <v>180</v>
      </c>
      <c r="E69" s="206">
        <v>0</v>
      </c>
      <c r="F69" s="7">
        <v>0</v>
      </c>
      <c r="G69" s="124">
        <f t="shared" si="8"/>
        <v>2573.6000000000004</v>
      </c>
      <c r="H69" s="124">
        <f t="shared" si="9"/>
        <v>6434</v>
      </c>
      <c r="I69" s="7">
        <v>0</v>
      </c>
      <c r="J69" s="33">
        <v>0</v>
      </c>
      <c r="K69" s="33">
        <v>0</v>
      </c>
      <c r="L69" s="206">
        <f t="shared" si="10"/>
        <v>9007.6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11">
        <f t="shared" si="11"/>
        <v>16</v>
      </c>
      <c r="B70" s="240">
        <v>6306</v>
      </c>
      <c r="C70" s="159" t="s">
        <v>181</v>
      </c>
      <c r="D70" s="334" t="s">
        <v>182</v>
      </c>
      <c r="E70" s="206">
        <v>0</v>
      </c>
      <c r="F70" s="7">
        <v>0</v>
      </c>
      <c r="G70" s="124">
        <f t="shared" si="8"/>
        <v>3016.9</v>
      </c>
      <c r="H70" s="124">
        <f t="shared" si="9"/>
        <v>7542.25</v>
      </c>
      <c r="I70" s="7">
        <v>0</v>
      </c>
      <c r="J70" s="33">
        <v>0</v>
      </c>
      <c r="K70" s="33">
        <v>0</v>
      </c>
      <c r="L70" s="206">
        <f t="shared" si="10"/>
        <v>10559.15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11">
        <f t="shared" si="11"/>
        <v>17</v>
      </c>
      <c r="B71" s="223" t="s">
        <v>183</v>
      </c>
      <c r="C71" s="243" t="s">
        <v>184</v>
      </c>
      <c r="D71" s="341" t="s">
        <v>185</v>
      </c>
      <c r="E71" s="206">
        <v>0</v>
      </c>
      <c r="F71" s="7">
        <v>0</v>
      </c>
      <c r="G71" s="124">
        <f t="shared" si="8"/>
        <v>3016.9</v>
      </c>
      <c r="H71" s="124">
        <f t="shared" si="9"/>
        <v>7542.25</v>
      </c>
      <c r="I71" s="7">
        <v>0</v>
      </c>
      <c r="J71" s="33">
        <v>0</v>
      </c>
      <c r="K71" s="33">
        <v>0</v>
      </c>
      <c r="L71" s="206">
        <f t="shared" si="10"/>
        <v>10559.15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11">
        <f t="shared" si="11"/>
        <v>18</v>
      </c>
      <c r="B72" s="223">
        <v>6049</v>
      </c>
      <c r="C72" s="229" t="s">
        <v>186</v>
      </c>
      <c r="D72" s="340" t="s">
        <v>187</v>
      </c>
      <c r="E72" s="206">
        <v>0</v>
      </c>
      <c r="F72" s="7">
        <v>0</v>
      </c>
      <c r="G72" s="124">
        <f t="shared" si="8"/>
        <v>3016.9</v>
      </c>
      <c r="H72" s="124">
        <f t="shared" si="9"/>
        <v>7542.25</v>
      </c>
      <c r="I72" s="7">
        <v>0</v>
      </c>
      <c r="J72" s="33">
        <v>0</v>
      </c>
      <c r="K72" s="33">
        <v>0</v>
      </c>
      <c r="L72" s="206">
        <f t="shared" si="10"/>
        <v>10559.15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11">
        <f t="shared" si="11"/>
        <v>19</v>
      </c>
      <c r="B73" s="223">
        <v>6261</v>
      </c>
      <c r="C73" s="235" t="s">
        <v>184</v>
      </c>
      <c r="D73" s="330" t="s">
        <v>188</v>
      </c>
      <c r="E73" s="206">
        <v>0</v>
      </c>
      <c r="F73" s="7">
        <v>0</v>
      </c>
      <c r="G73" s="124">
        <f t="shared" si="8"/>
        <v>3016.9</v>
      </c>
      <c r="H73" s="124">
        <f t="shared" si="9"/>
        <v>7542.25</v>
      </c>
      <c r="I73" s="7">
        <v>0</v>
      </c>
      <c r="J73" s="33">
        <v>0</v>
      </c>
      <c r="K73" s="33">
        <v>0</v>
      </c>
      <c r="L73" s="206">
        <f t="shared" si="10"/>
        <v>10559.15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11">
        <f t="shared" si="11"/>
        <v>20</v>
      </c>
      <c r="B74" s="223">
        <v>6304</v>
      </c>
      <c r="C74" s="229" t="s">
        <v>162</v>
      </c>
      <c r="D74" s="340" t="s">
        <v>189</v>
      </c>
      <c r="E74" s="206">
        <v>0</v>
      </c>
      <c r="F74" s="7">
        <v>0</v>
      </c>
      <c r="G74" s="124">
        <f t="shared" si="8"/>
        <v>3016.9</v>
      </c>
      <c r="H74" s="124">
        <f t="shared" si="9"/>
        <v>7542.25</v>
      </c>
      <c r="I74" s="7">
        <v>0</v>
      </c>
      <c r="J74" s="33">
        <v>0</v>
      </c>
      <c r="K74" s="33">
        <v>0</v>
      </c>
      <c r="L74" s="206">
        <f t="shared" si="10"/>
        <v>10559.15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11">
        <f t="shared" si="11"/>
        <v>21</v>
      </c>
      <c r="B75" s="161">
        <v>6104</v>
      </c>
      <c r="C75" s="235" t="s">
        <v>167</v>
      </c>
      <c r="D75" s="340" t="s">
        <v>190</v>
      </c>
      <c r="E75" s="206">
        <v>0</v>
      </c>
      <c r="F75" s="7">
        <v>0</v>
      </c>
      <c r="G75" s="124">
        <f t="shared" si="8"/>
        <v>2573.6000000000004</v>
      </c>
      <c r="H75" s="124">
        <f t="shared" si="9"/>
        <v>6434</v>
      </c>
      <c r="I75" s="7">
        <v>0</v>
      </c>
      <c r="J75" s="33">
        <v>0</v>
      </c>
      <c r="K75" s="33">
        <v>0</v>
      </c>
      <c r="L75" s="206">
        <f t="shared" si="10"/>
        <v>9007.6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11">
        <f t="shared" si="11"/>
        <v>22</v>
      </c>
      <c r="B76" s="223">
        <v>6291</v>
      </c>
      <c r="C76" s="235" t="s">
        <v>167</v>
      </c>
      <c r="D76" s="334" t="s">
        <v>191</v>
      </c>
      <c r="E76" s="206">
        <v>0</v>
      </c>
      <c r="F76" s="7">
        <v>0</v>
      </c>
      <c r="G76" s="124">
        <f t="shared" si="8"/>
        <v>2573.6000000000004</v>
      </c>
      <c r="H76" s="124">
        <f t="shared" si="9"/>
        <v>6434</v>
      </c>
      <c r="I76" s="7">
        <v>0</v>
      </c>
      <c r="J76" s="33">
        <v>0</v>
      </c>
      <c r="K76" s="33">
        <v>0</v>
      </c>
      <c r="L76" s="206">
        <f t="shared" si="10"/>
        <v>9007.6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11">
        <f t="shared" si="11"/>
        <v>23</v>
      </c>
      <c r="B77" s="223">
        <v>6286</v>
      </c>
      <c r="C77" s="235" t="s">
        <v>167</v>
      </c>
      <c r="D77" s="334" t="s">
        <v>192</v>
      </c>
      <c r="E77" s="206">
        <v>0</v>
      </c>
      <c r="F77" s="7">
        <v>0</v>
      </c>
      <c r="G77" s="124">
        <f t="shared" si="8"/>
        <v>2573.6000000000004</v>
      </c>
      <c r="H77" s="124">
        <f t="shared" si="9"/>
        <v>6434</v>
      </c>
      <c r="I77" s="7">
        <v>0</v>
      </c>
      <c r="J77" s="33">
        <v>0</v>
      </c>
      <c r="K77" s="33">
        <v>0</v>
      </c>
      <c r="L77" s="206">
        <f t="shared" si="10"/>
        <v>9007.6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11">
        <f t="shared" si="11"/>
        <v>24</v>
      </c>
      <c r="B78" s="161">
        <v>6319</v>
      </c>
      <c r="C78" s="235" t="s">
        <v>167</v>
      </c>
      <c r="D78" s="334" t="s">
        <v>193</v>
      </c>
      <c r="E78" s="206">
        <v>0</v>
      </c>
      <c r="F78" s="7">
        <v>0</v>
      </c>
      <c r="G78" s="124">
        <f t="shared" si="8"/>
        <v>2573.6000000000004</v>
      </c>
      <c r="H78" s="124">
        <f t="shared" si="9"/>
        <v>6434</v>
      </c>
      <c r="I78" s="7">
        <v>0</v>
      </c>
      <c r="J78" s="33">
        <v>0</v>
      </c>
      <c r="K78" s="33">
        <v>0</v>
      </c>
      <c r="L78" s="206">
        <f t="shared" si="10"/>
        <v>9007.6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11">
        <f t="shared" si="11"/>
        <v>25</v>
      </c>
      <c r="B79" s="161">
        <v>6951</v>
      </c>
      <c r="C79" s="235" t="s">
        <v>167</v>
      </c>
      <c r="D79" s="346" t="s">
        <v>194</v>
      </c>
      <c r="E79" s="206"/>
      <c r="F79" s="206"/>
      <c r="G79" s="124">
        <f t="shared" si="8"/>
        <v>2573.6000000000004</v>
      </c>
      <c r="H79" s="124">
        <f t="shared" si="9"/>
        <v>6434</v>
      </c>
      <c r="I79" s="7">
        <v>0</v>
      </c>
      <c r="J79" s="33">
        <v>0</v>
      </c>
      <c r="K79" s="33">
        <v>0</v>
      </c>
      <c r="L79" s="206">
        <f t="shared" si="10"/>
        <v>9007.6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14"/>
      <c r="B80" s="14"/>
      <c r="C80" s="247"/>
      <c r="D80" s="197" t="s">
        <v>60</v>
      </c>
      <c r="E80" s="29">
        <f t="shared" ref="E80:K80" si="12">SUM(E55:E79)</f>
        <v>0</v>
      </c>
      <c r="F80" s="29">
        <f t="shared" si="12"/>
        <v>0</v>
      </c>
      <c r="G80" s="29">
        <f t="shared" si="12"/>
        <v>79497.10000000002</v>
      </c>
      <c r="H80" s="29">
        <f t="shared" si="12"/>
        <v>198742.75</v>
      </c>
      <c r="I80" s="29">
        <f t="shared" si="12"/>
        <v>0</v>
      </c>
      <c r="J80" s="29">
        <f t="shared" si="12"/>
        <v>0</v>
      </c>
      <c r="K80" s="29">
        <f t="shared" si="12"/>
        <v>0</v>
      </c>
      <c r="L80" s="65">
        <f>SUM(L55:L79)</f>
        <v>278239.84999999998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3" t="s">
        <v>68</v>
      </c>
      <c r="B81" s="3" t="s">
        <v>149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69</v>
      </c>
      <c r="B82" s="3" t="s">
        <v>150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70</v>
      </c>
      <c r="B83" s="3" t="s">
        <v>151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56</v>
      </c>
      <c r="B84" s="3" t="s">
        <v>152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71</v>
      </c>
      <c r="B85" s="3" t="s">
        <v>153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 ht="12">
      <c r="A86" s="3" t="s">
        <v>72</v>
      </c>
      <c r="B86" s="3" t="s">
        <v>91</v>
      </c>
      <c r="C86" s="2"/>
      <c r="D86" s="2"/>
      <c r="E86" s="2"/>
      <c r="F86" s="2"/>
      <c r="G86" s="2"/>
      <c r="H86" s="2"/>
      <c r="I86" s="188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 ht="15.75">
      <c r="A88" s="3"/>
      <c r="B88" s="3"/>
      <c r="C88" s="3"/>
      <c r="D88" s="3"/>
      <c r="E88" s="3"/>
      <c r="F88" s="19" t="s">
        <v>0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17" t="s">
        <v>0</v>
      </c>
      <c r="T88" s="3"/>
      <c r="U88" s="1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 ht="12.75">
      <c r="A89" s="17" t="s">
        <v>1</v>
      </c>
      <c r="B89" s="3"/>
      <c r="C89" s="3"/>
      <c r="D89" s="72" t="s">
        <v>101</v>
      </c>
      <c r="E89" s="115"/>
      <c r="F89" s="72" t="s">
        <v>0</v>
      </c>
      <c r="G89" s="115"/>
      <c r="H89" s="115"/>
      <c r="I89" s="115"/>
      <c r="J89" s="115"/>
      <c r="K89" s="3"/>
      <c r="L89" s="3"/>
      <c r="M89" s="3"/>
      <c r="N89" s="3"/>
      <c r="O89" s="3"/>
      <c r="P89" s="3"/>
      <c r="Q89" s="3"/>
      <c r="R89" s="3"/>
      <c r="S89" s="3"/>
      <c r="T89" s="3"/>
      <c r="U89" s="1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 ht="12.75">
      <c r="A90" s="17"/>
      <c r="B90" s="3"/>
      <c r="C90" s="3"/>
      <c r="D90" s="72"/>
      <c r="E90" s="115"/>
      <c r="F90" s="115"/>
      <c r="G90" s="115"/>
      <c r="H90" s="115"/>
      <c r="I90" s="115"/>
      <c r="J90" s="115"/>
      <c r="K90" s="3"/>
      <c r="L90" s="3"/>
      <c r="M90" s="3"/>
      <c r="N90" s="3"/>
      <c r="O90" s="3"/>
      <c r="P90" s="3"/>
      <c r="Q90" s="3"/>
      <c r="R90" s="3"/>
      <c r="S90" s="3"/>
      <c r="T90" s="3"/>
      <c r="U90" s="1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 ht="12.75">
      <c r="A91" s="17" t="s">
        <v>3</v>
      </c>
      <c r="B91" s="3"/>
      <c r="C91" s="3"/>
      <c r="D91" s="72" t="s">
        <v>92</v>
      </c>
      <c r="E91" s="115"/>
      <c r="F91" s="115"/>
      <c r="G91" s="115"/>
      <c r="H91" s="115"/>
      <c r="I91" s="115"/>
      <c r="J91" s="115"/>
      <c r="K91" s="3"/>
      <c r="L91" s="3"/>
      <c r="M91" s="3"/>
      <c r="N91" s="3"/>
      <c r="O91" s="3"/>
      <c r="P91" s="3"/>
      <c r="Q91" s="3"/>
      <c r="R91" s="3"/>
      <c r="S91" s="3"/>
      <c r="T91" s="3"/>
      <c r="U91" s="1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 ht="12.75">
      <c r="A92" s="17"/>
      <c r="B92" s="3"/>
      <c r="C92" s="3"/>
      <c r="D92" s="72"/>
      <c r="E92" s="115"/>
      <c r="F92" s="115"/>
      <c r="G92" s="115"/>
      <c r="H92" s="115"/>
      <c r="I92" s="115"/>
      <c r="J92" s="115"/>
      <c r="K92" s="3"/>
      <c r="L92" s="3"/>
      <c r="M92" s="3"/>
      <c r="N92" s="3"/>
      <c r="O92" s="3"/>
      <c r="P92" s="3"/>
      <c r="Q92" s="3"/>
      <c r="R92" s="3"/>
      <c r="S92" s="3"/>
      <c r="T92" s="3"/>
      <c r="U92" s="1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 ht="12.75">
      <c r="A93" s="17" t="s">
        <v>4</v>
      </c>
      <c r="B93" s="3"/>
      <c r="C93" s="3"/>
      <c r="D93" s="72" t="s">
        <v>154</v>
      </c>
      <c r="E93" s="115"/>
      <c r="F93" s="115"/>
      <c r="G93" s="115" t="s">
        <v>196</v>
      </c>
      <c r="H93" s="115"/>
      <c r="I93" s="211"/>
      <c r="J93" s="211"/>
      <c r="K93" s="211"/>
      <c r="L93" s="211"/>
      <c r="M93" s="211"/>
      <c r="N93" s="211"/>
      <c r="O93" s="211"/>
      <c r="P93" s="211"/>
      <c r="Q93" s="211"/>
      <c r="R93" s="1"/>
      <c r="S93" s="3"/>
      <c r="T93" s="3"/>
      <c r="U93" s="1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 ht="12.75">
      <c r="A94" s="17"/>
      <c r="B94" s="3"/>
      <c r="C94" s="3"/>
      <c r="D94" s="72"/>
      <c r="E94" s="115"/>
      <c r="F94" s="115"/>
      <c r="G94" s="115"/>
      <c r="H94" s="115"/>
      <c r="I94" s="115"/>
      <c r="J94" s="115"/>
      <c r="K94" s="3"/>
      <c r="L94" s="3"/>
      <c r="M94" s="3"/>
      <c r="N94" s="3"/>
      <c r="O94" s="3"/>
      <c r="P94" s="3"/>
      <c r="Q94" s="3"/>
      <c r="R94" s="3"/>
      <c r="S94" s="3"/>
      <c r="T94" s="3"/>
      <c r="U94" s="1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 ht="12.75">
      <c r="A95" s="17" t="s">
        <v>5</v>
      </c>
      <c r="B95" s="3"/>
      <c r="C95" s="3"/>
      <c r="D95" s="72" t="s">
        <v>103</v>
      </c>
      <c r="E95" s="116" t="s">
        <v>197</v>
      </c>
      <c r="F95" s="115"/>
      <c r="G95" s="117"/>
      <c r="H95" s="115"/>
      <c r="I95" s="115"/>
      <c r="J95" s="115"/>
      <c r="K95" s="3"/>
      <c r="L95" s="5"/>
      <c r="M95" s="5"/>
      <c r="N95" s="5"/>
      <c r="O95" s="5"/>
      <c r="P95" s="5"/>
      <c r="Q95" s="5"/>
      <c r="R95" s="5"/>
      <c r="S95" s="5"/>
      <c r="T95" s="3"/>
      <c r="U95" s="1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 ht="15.75" thickBot="1">
      <c r="A96" s="3"/>
      <c r="B96" s="118"/>
      <c r="C96" s="119"/>
      <c r="D96" s="3"/>
      <c r="E96" s="3"/>
      <c r="F96"/>
      <c r="G96"/>
      <c r="H96"/>
      <c r="I96"/>
      <c r="J96"/>
      <c r="K96" s="3"/>
      <c r="L96" s="3"/>
      <c r="M96" s="3"/>
      <c r="N96" s="3"/>
      <c r="O96" s="3"/>
      <c r="P96" s="3"/>
      <c r="Q96"/>
      <c r="R96"/>
      <c r="S96" s="3"/>
      <c r="T96" s="3"/>
      <c r="U96" s="1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 ht="12.75" thickTop="1" thickBot="1">
      <c r="A97" s="3"/>
      <c r="B97" s="94" t="s">
        <v>6</v>
      </c>
      <c r="C97" s="95"/>
      <c r="D97" s="95"/>
      <c r="E97" s="95"/>
      <c r="F97" s="95"/>
      <c r="G97" s="95"/>
      <c r="H97" s="95"/>
      <c r="I97" s="95"/>
      <c r="J97" s="212"/>
      <c r="K97" s="3"/>
      <c r="L97" s="3"/>
      <c r="M97" s="3"/>
      <c r="N97" s="3"/>
      <c r="O97" s="3"/>
      <c r="P97" s="3"/>
      <c r="Q97" s="55" t="s">
        <v>6</v>
      </c>
      <c r="R97" s="57"/>
      <c r="S97" s="3"/>
      <c r="T97" s="3"/>
      <c r="U97" s="1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 ht="12" thickTop="1">
      <c r="A98" s="3"/>
      <c r="B98" s="213"/>
      <c r="C98" s="214"/>
      <c r="D98" s="214"/>
      <c r="E98" s="214"/>
      <c r="F98" s="214"/>
      <c r="G98" s="214"/>
      <c r="H98" s="214"/>
      <c r="I98" s="214"/>
      <c r="J98" s="215"/>
      <c r="K98" s="3"/>
      <c r="L98" s="3"/>
      <c r="M98" s="3"/>
      <c r="N98" s="3"/>
      <c r="O98" s="3"/>
      <c r="P98" s="3"/>
      <c r="Q98" s="43"/>
      <c r="R98" s="42"/>
      <c r="S98" s="3"/>
      <c r="T98" s="3"/>
      <c r="U98" s="1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3"/>
      <c r="B99" s="102" t="s">
        <v>7</v>
      </c>
      <c r="C99" s="45" t="s">
        <v>8</v>
      </c>
      <c r="D99" s="4" t="s">
        <v>9</v>
      </c>
      <c r="E99" s="45" t="s">
        <v>10</v>
      </c>
      <c r="F99" s="4" t="s">
        <v>11</v>
      </c>
      <c r="G99" s="32" t="s">
        <v>12</v>
      </c>
      <c r="H99" s="32" t="s">
        <v>13</v>
      </c>
      <c r="I99" s="32" t="s">
        <v>14</v>
      </c>
      <c r="J99" s="104" t="s">
        <v>15</v>
      </c>
      <c r="K99" s="45" t="s">
        <v>16</v>
      </c>
      <c r="L99" s="45" t="s">
        <v>17</v>
      </c>
      <c r="M99" s="4" t="s">
        <v>18</v>
      </c>
      <c r="N99" s="4" t="s">
        <v>19</v>
      </c>
      <c r="O99" s="4" t="s">
        <v>20</v>
      </c>
      <c r="P99" s="4" t="s">
        <v>21</v>
      </c>
      <c r="Q99" s="46" t="s">
        <v>22</v>
      </c>
      <c r="R99" s="59" t="s">
        <v>23</v>
      </c>
      <c r="S99" s="46" t="s">
        <v>24</v>
      </c>
      <c r="T99" s="18" t="s">
        <v>25</v>
      </c>
      <c r="U99" s="1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0"/>
      <c r="B100" s="105" t="s">
        <v>0</v>
      </c>
      <c r="C100" s="54"/>
      <c r="D100" s="36" t="s">
        <v>0</v>
      </c>
      <c r="E100" s="36" t="s">
        <v>0</v>
      </c>
      <c r="F100" s="36" t="s">
        <v>0</v>
      </c>
      <c r="G100" s="38"/>
      <c r="H100" s="38" t="s">
        <v>0</v>
      </c>
      <c r="I100" s="748" t="s">
        <v>26</v>
      </c>
      <c r="J100" s="749"/>
      <c r="K100" s="22" t="s">
        <v>0</v>
      </c>
      <c r="L100" s="20"/>
      <c r="M100" s="22"/>
      <c r="N100" s="22"/>
      <c r="O100" s="22" t="s">
        <v>27</v>
      </c>
      <c r="P100" s="22"/>
      <c r="Q100" s="47"/>
      <c r="R100" s="48"/>
      <c r="S100" s="23"/>
      <c r="T100" s="23"/>
      <c r="U100" s="18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4"/>
      <c r="B101" s="107" t="s">
        <v>28</v>
      </c>
      <c r="C101" s="38" t="s">
        <v>28</v>
      </c>
      <c r="D101" s="38" t="s">
        <v>29</v>
      </c>
      <c r="E101" s="38" t="s">
        <v>30</v>
      </c>
      <c r="F101" s="38" t="s">
        <v>0</v>
      </c>
      <c r="G101" s="38"/>
      <c r="H101" s="38" t="s">
        <v>0</v>
      </c>
      <c r="I101" s="750"/>
      <c r="J101" s="751"/>
      <c r="K101" s="25" t="s">
        <v>31</v>
      </c>
      <c r="L101" s="21" t="s">
        <v>32</v>
      </c>
      <c r="M101" s="21" t="s">
        <v>33</v>
      </c>
      <c r="N101" s="21" t="s">
        <v>34</v>
      </c>
      <c r="O101" s="21" t="s">
        <v>35</v>
      </c>
      <c r="P101" s="20" t="s">
        <v>36</v>
      </c>
      <c r="Q101" s="35" t="s">
        <v>37</v>
      </c>
      <c r="R101" s="49" t="s">
        <v>38</v>
      </c>
      <c r="S101" s="23" t="s">
        <v>39</v>
      </c>
      <c r="T101" s="26" t="s">
        <v>40</v>
      </c>
      <c r="U101" s="53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 ht="12" thickBot="1">
      <c r="A102" s="27" t="s">
        <v>41</v>
      </c>
      <c r="B102" s="107" t="s">
        <v>42</v>
      </c>
      <c r="C102" s="38" t="s">
        <v>43</v>
      </c>
      <c r="D102" s="38" t="s">
        <v>44</v>
      </c>
      <c r="E102" s="110" t="s">
        <v>45</v>
      </c>
      <c r="F102" s="110" t="s">
        <v>46</v>
      </c>
      <c r="G102" s="110" t="s">
        <v>47</v>
      </c>
      <c r="H102" s="110" t="s">
        <v>48</v>
      </c>
      <c r="I102" s="216" t="s">
        <v>49</v>
      </c>
      <c r="J102" s="217" t="s">
        <v>50</v>
      </c>
      <c r="K102" s="31" t="s">
        <v>51</v>
      </c>
      <c r="L102" s="28" t="s">
        <v>52</v>
      </c>
      <c r="M102" s="28" t="s">
        <v>53</v>
      </c>
      <c r="N102" s="28" t="s">
        <v>54</v>
      </c>
      <c r="O102" s="28" t="s">
        <v>55</v>
      </c>
      <c r="P102" s="30" t="s">
        <v>56</v>
      </c>
      <c r="Q102" s="44" t="s">
        <v>57</v>
      </c>
      <c r="R102" s="50" t="s">
        <v>57</v>
      </c>
      <c r="S102" s="31" t="s">
        <v>58</v>
      </c>
      <c r="T102" s="28" t="s">
        <v>59</v>
      </c>
      <c r="U102" s="53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11">
        <v>26</v>
      </c>
      <c r="B103" s="181" t="s">
        <v>198</v>
      </c>
      <c r="C103" s="264" t="s">
        <v>127</v>
      </c>
      <c r="D103" s="334" t="s">
        <v>199</v>
      </c>
      <c r="E103" s="524" t="s">
        <v>129</v>
      </c>
      <c r="F103" s="29">
        <v>49731</v>
      </c>
      <c r="G103" s="29">
        <v>0</v>
      </c>
      <c r="H103" s="29">
        <f t="shared" ref="H103:H111" si="13">+L143</f>
        <v>17405.849999999999</v>
      </c>
      <c r="I103" s="357"/>
      <c r="J103" s="29">
        <v>0</v>
      </c>
      <c r="K103" s="29">
        <f t="shared" ref="K103:K114" si="14">(+F103+G103+H103+J103)</f>
        <v>67136.850000000006</v>
      </c>
      <c r="L103" s="525">
        <f t="shared" ref="L103:L114" si="15">ROUND((K103*0.3077),0)</f>
        <v>20658</v>
      </c>
      <c r="M103" s="29">
        <v>494</v>
      </c>
      <c r="N103" s="526">
        <v>0</v>
      </c>
      <c r="O103" s="526">
        <f t="shared" ref="O103:O114" si="16">+ROUND((K103*0.0145),0)</f>
        <v>973</v>
      </c>
      <c r="P103" s="526">
        <v>187</v>
      </c>
      <c r="Q103" s="526">
        <v>8310</v>
      </c>
      <c r="R103" s="526">
        <v>486</v>
      </c>
      <c r="S103" s="526">
        <f t="shared" ref="S103:S114" si="17">+L103+M103+N103+O103+P103+Q103+R103</f>
        <v>31108</v>
      </c>
      <c r="T103" s="526">
        <f t="shared" ref="T103:T114" si="18">+K103+S103</f>
        <v>98244.85</v>
      </c>
      <c r="U103" s="53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11">
        <f t="shared" ref="A104:A126" si="19">A103+1</f>
        <v>27</v>
      </c>
      <c r="B104" s="181" t="s">
        <v>200</v>
      </c>
      <c r="C104" s="264" t="s">
        <v>127</v>
      </c>
      <c r="D104" s="334" t="s">
        <v>201</v>
      </c>
      <c r="E104" s="524" t="s">
        <v>129</v>
      </c>
      <c r="F104" s="527">
        <v>49731</v>
      </c>
      <c r="G104" s="136">
        <v>0</v>
      </c>
      <c r="H104" s="519">
        <f t="shared" si="13"/>
        <v>17405.849999999999</v>
      </c>
      <c r="I104" s="265"/>
      <c r="J104" s="136">
        <v>0</v>
      </c>
      <c r="K104" s="528">
        <f t="shared" si="14"/>
        <v>67136.850000000006</v>
      </c>
      <c r="L104" s="529">
        <f t="shared" si="15"/>
        <v>20658</v>
      </c>
      <c r="M104" s="530">
        <v>494</v>
      </c>
      <c r="N104" s="143">
        <v>0</v>
      </c>
      <c r="O104" s="505">
        <f t="shared" si="16"/>
        <v>973</v>
      </c>
      <c r="P104" s="136">
        <v>187</v>
      </c>
      <c r="Q104" s="136">
        <v>8310</v>
      </c>
      <c r="R104" s="136">
        <v>486</v>
      </c>
      <c r="S104" s="508">
        <f t="shared" si="17"/>
        <v>31108</v>
      </c>
      <c r="T104" s="508">
        <f t="shared" si="18"/>
        <v>98244.85</v>
      </c>
      <c r="U104" s="1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11">
        <f t="shared" si="19"/>
        <v>28</v>
      </c>
      <c r="B105" s="161">
        <v>6327</v>
      </c>
      <c r="C105" s="264" t="s">
        <v>202</v>
      </c>
      <c r="D105" s="334" t="s">
        <v>203</v>
      </c>
      <c r="E105" s="499" t="s">
        <v>169</v>
      </c>
      <c r="F105" s="128">
        <v>25736</v>
      </c>
      <c r="G105" s="174"/>
      <c r="H105" s="529">
        <f t="shared" si="13"/>
        <v>9007.6</v>
      </c>
      <c r="I105" s="174"/>
      <c r="J105" s="136">
        <v>0</v>
      </c>
      <c r="K105" s="528">
        <f t="shared" si="14"/>
        <v>34743.599999999999</v>
      </c>
      <c r="L105" s="529">
        <f t="shared" si="15"/>
        <v>10691</v>
      </c>
      <c r="M105" s="530">
        <v>494</v>
      </c>
      <c r="N105" s="143">
        <v>0</v>
      </c>
      <c r="O105" s="505">
        <f t="shared" si="16"/>
        <v>504</v>
      </c>
      <c r="P105" s="136">
        <v>187</v>
      </c>
      <c r="Q105" s="136">
        <v>8310</v>
      </c>
      <c r="R105" s="136">
        <v>486</v>
      </c>
      <c r="S105" s="508">
        <f t="shared" si="17"/>
        <v>20672</v>
      </c>
      <c r="T105" s="508">
        <f t="shared" si="18"/>
        <v>55415.6</v>
      </c>
      <c r="U105" s="1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11">
        <f t="shared" si="19"/>
        <v>29</v>
      </c>
      <c r="B106" s="161">
        <v>6288</v>
      </c>
      <c r="C106" s="164" t="s">
        <v>202</v>
      </c>
      <c r="D106" s="334" t="s">
        <v>204</v>
      </c>
      <c r="E106" s="499" t="s">
        <v>169</v>
      </c>
      <c r="F106" s="128">
        <v>25736</v>
      </c>
      <c r="G106" s="174"/>
      <c r="H106" s="529">
        <f t="shared" si="13"/>
        <v>9007.6</v>
      </c>
      <c r="I106" s="174"/>
      <c r="J106" s="136">
        <v>0</v>
      </c>
      <c r="K106" s="528">
        <f t="shared" si="14"/>
        <v>34743.599999999999</v>
      </c>
      <c r="L106" s="529">
        <f t="shared" si="15"/>
        <v>10691</v>
      </c>
      <c r="M106" s="530">
        <v>494</v>
      </c>
      <c r="N106" s="143">
        <v>0</v>
      </c>
      <c r="O106" s="505">
        <f t="shared" si="16"/>
        <v>504</v>
      </c>
      <c r="P106" s="136">
        <v>187</v>
      </c>
      <c r="Q106" s="136">
        <v>8310</v>
      </c>
      <c r="R106" s="136">
        <v>486</v>
      </c>
      <c r="S106" s="508">
        <f t="shared" si="17"/>
        <v>20672</v>
      </c>
      <c r="T106" s="508">
        <f t="shared" si="18"/>
        <v>55415.6</v>
      </c>
      <c r="U106" s="1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11">
        <f t="shared" si="19"/>
        <v>30</v>
      </c>
      <c r="B107" s="161">
        <v>6840</v>
      </c>
      <c r="C107" s="264" t="s">
        <v>171</v>
      </c>
      <c r="D107" s="334" t="s">
        <v>205</v>
      </c>
      <c r="E107" s="499" t="s">
        <v>174</v>
      </c>
      <c r="F107" s="128">
        <v>26712</v>
      </c>
      <c r="G107" s="136">
        <v>0</v>
      </c>
      <c r="H107" s="529">
        <f t="shared" si="13"/>
        <v>9349.2000000000007</v>
      </c>
      <c r="I107" s="265"/>
      <c r="J107" s="136">
        <v>0</v>
      </c>
      <c r="K107" s="528">
        <f t="shared" si="14"/>
        <v>36061.199999999997</v>
      </c>
      <c r="L107" s="529">
        <f t="shared" si="15"/>
        <v>11096</v>
      </c>
      <c r="M107" s="530">
        <v>494</v>
      </c>
      <c r="N107" s="143">
        <v>0</v>
      </c>
      <c r="O107" s="505">
        <f t="shared" si="16"/>
        <v>523</v>
      </c>
      <c r="P107" s="136">
        <v>187</v>
      </c>
      <c r="Q107" s="136">
        <v>8310</v>
      </c>
      <c r="R107" s="136">
        <v>486</v>
      </c>
      <c r="S107" s="508">
        <f t="shared" si="17"/>
        <v>21096</v>
      </c>
      <c r="T107" s="508">
        <f t="shared" si="18"/>
        <v>57157.2</v>
      </c>
      <c r="U107" s="1"/>
      <c r="V107" s="2"/>
      <c r="W107" s="2"/>
      <c r="X107" s="2"/>
      <c r="Y107" s="2"/>
      <c r="Z107" s="2"/>
      <c r="AA107" s="2"/>
    </row>
    <row r="108" spans="1:56">
      <c r="A108" s="11">
        <f t="shared" si="19"/>
        <v>31</v>
      </c>
      <c r="B108" s="161">
        <v>6222</v>
      </c>
      <c r="C108" s="264" t="s">
        <v>171</v>
      </c>
      <c r="D108" s="334" t="s">
        <v>206</v>
      </c>
      <c r="E108" s="499" t="s">
        <v>174</v>
      </c>
      <c r="F108" s="128">
        <v>26712</v>
      </c>
      <c r="G108" s="142">
        <v>0</v>
      </c>
      <c r="H108" s="529">
        <f t="shared" si="13"/>
        <v>9349.2000000000007</v>
      </c>
      <c r="I108" s="266"/>
      <c r="J108" s="136">
        <v>0</v>
      </c>
      <c r="K108" s="528">
        <f t="shared" si="14"/>
        <v>36061.199999999997</v>
      </c>
      <c r="L108" s="529">
        <f t="shared" si="15"/>
        <v>11096</v>
      </c>
      <c r="M108" s="530">
        <v>494</v>
      </c>
      <c r="N108" s="143">
        <v>0</v>
      </c>
      <c r="O108" s="505">
        <f t="shared" si="16"/>
        <v>523</v>
      </c>
      <c r="P108" s="136">
        <v>187</v>
      </c>
      <c r="Q108" s="136">
        <v>8310</v>
      </c>
      <c r="R108" s="136">
        <v>486</v>
      </c>
      <c r="S108" s="508">
        <f t="shared" si="17"/>
        <v>21096</v>
      </c>
      <c r="T108" s="508">
        <f t="shared" si="18"/>
        <v>57157.2</v>
      </c>
      <c r="U108" s="1"/>
      <c r="V108" s="2"/>
      <c r="W108" s="2"/>
      <c r="X108" s="2"/>
      <c r="Y108" s="2"/>
      <c r="Z108" s="2"/>
      <c r="AA108" s="2"/>
    </row>
    <row r="109" spans="1:56">
      <c r="A109" s="11">
        <f t="shared" si="19"/>
        <v>32</v>
      </c>
      <c r="B109" s="181" t="s">
        <v>207</v>
      </c>
      <c r="C109" s="208" t="s">
        <v>208</v>
      </c>
      <c r="D109" s="343" t="s">
        <v>209</v>
      </c>
      <c r="E109" s="499" t="s">
        <v>164</v>
      </c>
      <c r="F109" s="364">
        <v>30169</v>
      </c>
      <c r="G109" s="142">
        <v>0</v>
      </c>
      <c r="H109" s="529">
        <f t="shared" si="13"/>
        <v>10559.15</v>
      </c>
      <c r="I109" s="266"/>
      <c r="J109" s="136">
        <v>0</v>
      </c>
      <c r="K109" s="528">
        <f t="shared" si="14"/>
        <v>40728.15</v>
      </c>
      <c r="L109" s="529">
        <f t="shared" si="15"/>
        <v>12532</v>
      </c>
      <c r="M109" s="530">
        <v>494</v>
      </c>
      <c r="N109" s="143">
        <v>0</v>
      </c>
      <c r="O109" s="505">
        <f t="shared" si="16"/>
        <v>591</v>
      </c>
      <c r="P109" s="136">
        <v>187</v>
      </c>
      <c r="Q109" s="136">
        <v>8310</v>
      </c>
      <c r="R109" s="136">
        <v>486</v>
      </c>
      <c r="S109" s="508">
        <f t="shared" si="17"/>
        <v>22600</v>
      </c>
      <c r="T109" s="508">
        <f t="shared" si="18"/>
        <v>63328.15</v>
      </c>
      <c r="U109" s="1"/>
      <c r="V109" s="2"/>
      <c r="W109" s="2"/>
      <c r="X109" s="2"/>
      <c r="Y109" s="2"/>
      <c r="Z109" s="2"/>
      <c r="AA109" s="2"/>
    </row>
    <row r="110" spans="1:56">
      <c r="A110" s="11">
        <f t="shared" si="19"/>
        <v>33</v>
      </c>
      <c r="B110" s="181" t="s">
        <v>210</v>
      </c>
      <c r="C110" s="208" t="s">
        <v>208</v>
      </c>
      <c r="D110" s="343" t="s">
        <v>211</v>
      </c>
      <c r="E110" s="499" t="s">
        <v>164</v>
      </c>
      <c r="F110" s="364">
        <v>30169</v>
      </c>
      <c r="G110" s="142"/>
      <c r="H110" s="529">
        <f t="shared" si="13"/>
        <v>10559.15</v>
      </c>
      <c r="I110" s="266"/>
      <c r="J110" s="136">
        <v>0</v>
      </c>
      <c r="K110" s="528">
        <f t="shared" si="14"/>
        <v>40728.15</v>
      </c>
      <c r="L110" s="529">
        <f t="shared" si="15"/>
        <v>12532</v>
      </c>
      <c r="M110" s="530">
        <v>494</v>
      </c>
      <c r="N110" s="143">
        <v>0</v>
      </c>
      <c r="O110" s="505">
        <f t="shared" si="16"/>
        <v>591</v>
      </c>
      <c r="P110" s="136">
        <v>187</v>
      </c>
      <c r="Q110" s="136">
        <v>8310</v>
      </c>
      <c r="R110" s="136">
        <v>486</v>
      </c>
      <c r="S110" s="508">
        <f t="shared" si="17"/>
        <v>22600</v>
      </c>
      <c r="T110" s="508">
        <f t="shared" si="18"/>
        <v>63328.15</v>
      </c>
      <c r="U110" s="1"/>
      <c r="V110" s="2"/>
      <c r="W110" s="2"/>
      <c r="X110" s="2"/>
      <c r="Y110" s="2"/>
      <c r="Z110" s="2"/>
      <c r="AA110" s="2"/>
    </row>
    <row r="111" spans="1:56">
      <c r="A111" s="11">
        <f t="shared" si="19"/>
        <v>34</v>
      </c>
      <c r="B111" s="161">
        <v>7181</v>
      </c>
      <c r="C111" s="164" t="s">
        <v>212</v>
      </c>
      <c r="D111" s="334" t="s">
        <v>213</v>
      </c>
      <c r="E111" s="499" t="s">
        <v>109</v>
      </c>
      <c r="F111" s="364">
        <v>54918</v>
      </c>
      <c r="G111" s="142"/>
      <c r="H111" s="529">
        <f t="shared" si="13"/>
        <v>0</v>
      </c>
      <c r="I111" s="266"/>
      <c r="J111" s="136">
        <v>0</v>
      </c>
      <c r="K111" s="528">
        <f t="shared" si="14"/>
        <v>54918</v>
      </c>
      <c r="L111" s="529">
        <f t="shared" si="15"/>
        <v>16898</v>
      </c>
      <c r="M111" s="530">
        <v>494</v>
      </c>
      <c r="N111" s="143">
        <v>0</v>
      </c>
      <c r="O111" s="505">
        <f t="shared" si="16"/>
        <v>796</v>
      </c>
      <c r="P111" s="136">
        <v>187</v>
      </c>
      <c r="Q111" s="136">
        <v>8310</v>
      </c>
      <c r="R111" s="136">
        <v>486</v>
      </c>
      <c r="S111" s="508">
        <f t="shared" si="17"/>
        <v>27171</v>
      </c>
      <c r="T111" s="508">
        <f t="shared" si="18"/>
        <v>82089</v>
      </c>
      <c r="U111" s="1"/>
      <c r="V111" s="2"/>
      <c r="W111" s="2"/>
      <c r="X111" s="2"/>
      <c r="Y111" s="2"/>
      <c r="Z111" s="2"/>
      <c r="AA111" s="2"/>
    </row>
    <row r="112" spans="1:56">
      <c r="A112" s="11">
        <f t="shared" si="19"/>
        <v>35</v>
      </c>
      <c r="B112" s="197" t="s">
        <v>214</v>
      </c>
      <c r="C112" s="208" t="s">
        <v>215</v>
      </c>
      <c r="D112" s="343" t="s">
        <v>216</v>
      </c>
      <c r="E112" s="531" t="s">
        <v>217</v>
      </c>
      <c r="F112" s="268">
        <v>0</v>
      </c>
      <c r="G112" s="141">
        <v>0</v>
      </c>
      <c r="H112" s="529">
        <f>+L153</f>
        <v>0</v>
      </c>
      <c r="I112" s="266"/>
      <c r="J112" s="136">
        <v>0</v>
      </c>
      <c r="K112" s="528">
        <f t="shared" si="14"/>
        <v>0</v>
      </c>
      <c r="L112" s="529">
        <f t="shared" si="15"/>
        <v>0</v>
      </c>
      <c r="M112" s="530">
        <v>0</v>
      </c>
      <c r="N112" s="143">
        <v>0</v>
      </c>
      <c r="O112" s="143">
        <f t="shared" si="16"/>
        <v>0</v>
      </c>
      <c r="P112" s="142">
        <v>0</v>
      </c>
      <c r="Q112" s="142">
        <v>0</v>
      </c>
      <c r="R112" s="142">
        <v>0</v>
      </c>
      <c r="S112" s="143">
        <f t="shared" si="17"/>
        <v>0</v>
      </c>
      <c r="T112" s="143">
        <f t="shared" si="18"/>
        <v>0</v>
      </c>
      <c r="U112" s="1"/>
      <c r="V112" s="2"/>
      <c r="W112" s="2"/>
      <c r="X112" s="2"/>
      <c r="Y112" s="2"/>
      <c r="Z112" s="2"/>
      <c r="AA112" s="2"/>
    </row>
    <row r="113" spans="1:27">
      <c r="A113" s="11">
        <f t="shared" si="19"/>
        <v>36</v>
      </c>
      <c r="B113" s="197" t="s">
        <v>218</v>
      </c>
      <c r="C113" s="208" t="s">
        <v>219</v>
      </c>
      <c r="D113" s="343" t="s">
        <v>220</v>
      </c>
      <c r="E113" s="531" t="s">
        <v>109</v>
      </c>
      <c r="F113" s="33">
        <v>0</v>
      </c>
      <c r="G113" s="33">
        <v>0</v>
      </c>
      <c r="H113" s="529">
        <f>+L154</f>
        <v>0</v>
      </c>
      <c r="I113" s="269"/>
      <c r="J113" s="136">
        <v>0</v>
      </c>
      <c r="K113" s="528">
        <f t="shared" si="14"/>
        <v>0</v>
      </c>
      <c r="L113" s="529">
        <f t="shared" si="15"/>
        <v>0</v>
      </c>
      <c r="M113" s="530">
        <v>0</v>
      </c>
      <c r="N113" s="210">
        <v>0</v>
      </c>
      <c r="O113" s="210">
        <f t="shared" si="16"/>
        <v>0</v>
      </c>
      <c r="P113" s="187">
        <v>0</v>
      </c>
      <c r="Q113" s="187">
        <v>0</v>
      </c>
      <c r="R113" s="187">
        <v>0</v>
      </c>
      <c r="S113" s="210">
        <f t="shared" si="17"/>
        <v>0</v>
      </c>
      <c r="T113" s="210">
        <f t="shared" si="18"/>
        <v>0</v>
      </c>
      <c r="U113" s="1"/>
      <c r="V113" s="2"/>
      <c r="W113" s="2"/>
      <c r="X113" s="2"/>
      <c r="Y113" s="2"/>
      <c r="Z113" s="2"/>
      <c r="AA113" s="2"/>
    </row>
    <row r="114" spans="1:27">
      <c r="A114" s="11">
        <f t="shared" si="19"/>
        <v>37</v>
      </c>
      <c r="B114" s="532" t="s">
        <v>221</v>
      </c>
      <c r="C114" s="533" t="s">
        <v>222</v>
      </c>
      <c r="D114" s="534" t="s">
        <v>220</v>
      </c>
      <c r="E114" s="535" t="s">
        <v>129</v>
      </c>
      <c r="F114" s="173">
        <v>0</v>
      </c>
      <c r="G114" s="173">
        <v>0</v>
      </c>
      <c r="H114" s="529">
        <f>+L155</f>
        <v>0</v>
      </c>
      <c r="I114" s="536"/>
      <c r="J114" s="537">
        <v>0</v>
      </c>
      <c r="K114" s="528">
        <f t="shared" si="14"/>
        <v>0</v>
      </c>
      <c r="L114" s="529">
        <f t="shared" si="15"/>
        <v>0</v>
      </c>
      <c r="M114" s="530">
        <v>0</v>
      </c>
      <c r="N114" s="508">
        <v>0</v>
      </c>
      <c r="O114" s="508">
        <f t="shared" si="16"/>
        <v>0</v>
      </c>
      <c r="P114" s="272">
        <v>0</v>
      </c>
      <c r="Q114" s="272">
        <v>0</v>
      </c>
      <c r="R114" s="272">
        <v>0</v>
      </c>
      <c r="S114" s="508">
        <f t="shared" si="17"/>
        <v>0</v>
      </c>
      <c r="T114" s="508">
        <f t="shared" si="18"/>
        <v>0</v>
      </c>
      <c r="U114" s="1"/>
      <c r="V114" s="2"/>
      <c r="W114" s="2"/>
      <c r="X114" s="2"/>
      <c r="Y114" s="2"/>
      <c r="Z114" s="2"/>
      <c r="AA114" s="2"/>
    </row>
    <row r="115" spans="1:27">
      <c r="A115" s="11">
        <f t="shared" si="19"/>
        <v>38</v>
      </c>
      <c r="B115" s="273"/>
      <c r="C115" s="136"/>
      <c r="D115" s="347"/>
      <c r="E115" s="148"/>
      <c r="F115" s="142"/>
      <c r="G115" s="142"/>
      <c r="H115" s="141"/>
      <c r="I115" s="274"/>
      <c r="J115" s="142"/>
      <c r="K115" s="143"/>
      <c r="L115" s="141"/>
      <c r="M115" s="142"/>
      <c r="N115" s="143"/>
      <c r="O115" s="143"/>
      <c r="P115" s="142"/>
      <c r="Q115" s="136"/>
      <c r="R115" s="136"/>
      <c r="S115" s="143"/>
      <c r="T115" s="143"/>
      <c r="U115" s="1"/>
      <c r="V115" s="2"/>
      <c r="W115" s="2"/>
      <c r="X115" s="2"/>
      <c r="Y115" s="2"/>
      <c r="Z115" s="2"/>
      <c r="AA115" s="2"/>
    </row>
    <row r="116" spans="1:27">
      <c r="A116" s="11">
        <f t="shared" si="19"/>
        <v>39</v>
      </c>
      <c r="B116" s="174"/>
      <c r="C116" s="174"/>
      <c r="D116" s="348"/>
      <c r="E116" s="174"/>
      <c r="F116" s="174"/>
      <c r="G116" s="174"/>
      <c r="H116" s="174"/>
      <c r="I116" s="174"/>
      <c r="J116" s="174"/>
      <c r="K116" s="174"/>
      <c r="L116" s="174"/>
      <c r="M116" s="174"/>
      <c r="N116" s="174"/>
      <c r="O116" s="174"/>
      <c r="P116" s="174"/>
      <c r="Q116" s="174"/>
      <c r="R116" s="174"/>
      <c r="S116" s="174"/>
      <c r="T116" s="174"/>
      <c r="U116" s="1"/>
      <c r="V116" s="2"/>
      <c r="W116" s="2"/>
      <c r="X116" s="2"/>
      <c r="Y116" s="2"/>
      <c r="Z116" s="2"/>
      <c r="AA116" s="2"/>
    </row>
    <row r="117" spans="1:27">
      <c r="A117" s="11">
        <f t="shared" si="19"/>
        <v>40</v>
      </c>
      <c r="B117" s="223"/>
      <c r="C117" s="230"/>
      <c r="D117" s="340"/>
      <c r="E117" s="134"/>
      <c r="F117" s="142"/>
      <c r="G117" s="142"/>
      <c r="H117" s="141"/>
      <c r="I117" s="266"/>
      <c r="J117" s="142"/>
      <c r="K117" s="143"/>
      <c r="L117" s="141"/>
      <c r="M117" s="136"/>
      <c r="N117" s="143"/>
      <c r="O117" s="143"/>
      <c r="P117" s="142"/>
      <c r="Q117" s="142"/>
      <c r="R117" s="142"/>
      <c r="S117" s="143"/>
      <c r="T117" s="143"/>
      <c r="U117" s="1"/>
      <c r="V117" s="2"/>
      <c r="W117" s="2"/>
      <c r="X117" s="2"/>
      <c r="Y117" s="2"/>
      <c r="Z117" s="2"/>
      <c r="AA117" s="2"/>
    </row>
    <row r="118" spans="1:27">
      <c r="A118" s="11">
        <f t="shared" si="19"/>
        <v>41</v>
      </c>
      <c r="B118" s="223"/>
      <c r="C118" s="230"/>
      <c r="D118" s="340"/>
      <c r="E118" s="134"/>
      <c r="F118" s="142"/>
      <c r="G118" s="142"/>
      <c r="H118" s="141"/>
      <c r="I118" s="275"/>
      <c r="J118" s="141"/>
      <c r="K118" s="143"/>
      <c r="L118" s="141"/>
      <c r="M118" s="136"/>
      <c r="N118" s="143"/>
      <c r="O118" s="143"/>
      <c r="P118" s="142"/>
      <c r="Q118" s="142"/>
      <c r="R118" s="142"/>
      <c r="S118" s="143"/>
      <c r="T118" s="143"/>
      <c r="U118" s="1"/>
      <c r="V118" s="2"/>
      <c r="W118" s="2"/>
      <c r="X118" s="2"/>
      <c r="Y118" s="2"/>
      <c r="Z118" s="2"/>
      <c r="AA118" s="2"/>
    </row>
    <row r="119" spans="1:27">
      <c r="A119" s="11">
        <f t="shared" si="19"/>
        <v>42</v>
      </c>
      <c r="B119" s="223"/>
      <c r="C119" s="230"/>
      <c r="D119" s="162"/>
      <c r="E119" s="134"/>
      <c r="F119" s="142"/>
      <c r="G119" s="142"/>
      <c r="H119" s="141"/>
      <c r="I119" s="275"/>
      <c r="J119" s="141"/>
      <c r="K119" s="143"/>
      <c r="L119" s="141"/>
      <c r="M119" s="136"/>
      <c r="N119" s="143"/>
      <c r="O119" s="143"/>
      <c r="P119" s="142"/>
      <c r="Q119" s="142"/>
      <c r="R119" s="142"/>
      <c r="S119" s="143"/>
      <c r="T119" s="143"/>
      <c r="U119" s="1"/>
      <c r="V119" s="2"/>
      <c r="W119" s="2"/>
      <c r="X119" s="2"/>
      <c r="Y119" s="2"/>
      <c r="Z119" s="2"/>
      <c r="AA119" s="2"/>
    </row>
    <row r="120" spans="1:27">
      <c r="A120" s="11">
        <f t="shared" si="19"/>
        <v>43</v>
      </c>
      <c r="B120" s="223"/>
      <c r="C120" s="230"/>
      <c r="D120" s="162"/>
      <c r="E120" s="134"/>
      <c r="F120" s="142"/>
      <c r="G120" s="142"/>
      <c r="H120" s="141"/>
      <c r="I120" s="275"/>
      <c r="J120" s="141"/>
      <c r="K120" s="143"/>
      <c r="L120" s="141"/>
      <c r="M120" s="136"/>
      <c r="N120" s="143"/>
      <c r="O120" s="143"/>
      <c r="P120" s="142"/>
      <c r="Q120" s="142"/>
      <c r="R120" s="142"/>
      <c r="S120" s="143"/>
      <c r="T120" s="143"/>
      <c r="U120" s="1"/>
      <c r="V120" s="2"/>
      <c r="W120" s="2"/>
      <c r="X120" s="2"/>
      <c r="Y120" s="2"/>
      <c r="Z120" s="2"/>
      <c r="AA120" s="2"/>
    </row>
    <row r="121" spans="1:27">
      <c r="A121" s="11">
        <f t="shared" si="19"/>
        <v>44</v>
      </c>
      <c r="B121" s="161"/>
      <c r="C121" s="230"/>
      <c r="D121" s="162"/>
      <c r="E121" s="134"/>
      <c r="F121" s="142"/>
      <c r="G121" s="142"/>
      <c r="H121" s="141"/>
      <c r="I121" s="266"/>
      <c r="J121" s="141"/>
      <c r="K121" s="143"/>
      <c r="L121" s="141"/>
      <c r="M121" s="136"/>
      <c r="N121" s="143"/>
      <c r="O121" s="143"/>
      <c r="P121" s="142"/>
      <c r="Q121" s="142"/>
      <c r="R121" s="142"/>
      <c r="S121" s="143"/>
      <c r="T121" s="143"/>
      <c r="U121" s="1"/>
    </row>
    <row r="122" spans="1:27">
      <c r="A122" s="11">
        <f t="shared" si="19"/>
        <v>45</v>
      </c>
      <c r="B122" s="223"/>
      <c r="C122" s="230"/>
      <c r="D122" s="241"/>
      <c r="E122" s="134"/>
      <c r="F122" s="142"/>
      <c r="G122" s="142"/>
      <c r="H122" s="141"/>
      <c r="I122" s="266"/>
      <c r="J122" s="141"/>
      <c r="K122" s="143"/>
      <c r="L122" s="141"/>
      <c r="M122" s="136"/>
      <c r="N122" s="143"/>
      <c r="O122" s="143"/>
      <c r="P122" s="142"/>
      <c r="Q122" s="142"/>
      <c r="R122" s="142"/>
      <c r="S122" s="143"/>
      <c r="T122" s="143"/>
      <c r="U122" s="1"/>
    </row>
    <row r="123" spans="1:27">
      <c r="A123" s="11">
        <f t="shared" si="19"/>
        <v>46</v>
      </c>
      <c r="B123" s="223"/>
      <c r="C123" s="230"/>
      <c r="D123" s="241"/>
      <c r="E123" s="134"/>
      <c r="F123" s="142"/>
      <c r="G123" s="142"/>
      <c r="H123" s="141"/>
      <c r="I123" s="266"/>
      <c r="J123" s="141"/>
      <c r="K123" s="143"/>
      <c r="L123" s="141"/>
      <c r="M123" s="136"/>
      <c r="N123" s="143"/>
      <c r="O123" s="143"/>
      <c r="P123" s="142"/>
      <c r="Q123" s="142"/>
      <c r="R123" s="142"/>
      <c r="S123" s="143"/>
      <c r="T123" s="143"/>
      <c r="U123" s="1"/>
    </row>
    <row r="124" spans="1:27">
      <c r="A124" s="11">
        <f t="shared" si="19"/>
        <v>47</v>
      </c>
      <c r="B124" s="161"/>
      <c r="C124" s="164"/>
      <c r="D124" s="241"/>
      <c r="E124" s="134"/>
      <c r="F124" s="142"/>
      <c r="G124" s="141"/>
      <c r="H124" s="141"/>
      <c r="I124" s="266"/>
      <c r="J124" s="141"/>
      <c r="K124" s="143"/>
      <c r="L124" s="141"/>
      <c r="M124" s="136"/>
      <c r="N124" s="143"/>
      <c r="O124" s="143"/>
      <c r="P124" s="142"/>
      <c r="Q124" s="142"/>
      <c r="R124" s="142"/>
      <c r="S124" s="143"/>
      <c r="T124" s="143"/>
      <c r="U124" s="1"/>
    </row>
    <row r="125" spans="1:27">
      <c r="A125" s="11">
        <f>A124+1</f>
        <v>48</v>
      </c>
      <c r="B125" s="276"/>
      <c r="C125" s="277"/>
      <c r="D125" s="278"/>
      <c r="E125" s="279"/>
      <c r="F125" s="33"/>
      <c r="G125" s="33"/>
      <c r="H125" s="33"/>
      <c r="I125" s="269"/>
      <c r="J125" s="33"/>
      <c r="K125" s="210"/>
      <c r="L125" s="268"/>
      <c r="M125" s="280"/>
      <c r="N125" s="210"/>
      <c r="O125" s="210"/>
      <c r="P125" s="187"/>
      <c r="Q125" s="187"/>
      <c r="R125" s="187"/>
      <c r="S125" s="210"/>
      <c r="T125" s="210"/>
      <c r="U125" s="1"/>
    </row>
    <row r="126" spans="1:27">
      <c r="A126" s="11">
        <f t="shared" si="19"/>
        <v>49</v>
      </c>
      <c r="B126" s="11"/>
      <c r="C126" s="208"/>
      <c r="D126" s="246"/>
      <c r="E126" s="267"/>
      <c r="F126" s="33"/>
      <c r="G126" s="33"/>
      <c r="H126" s="33"/>
      <c r="I126" s="8"/>
      <c r="J126" s="33"/>
      <c r="K126" s="15"/>
      <c r="L126" s="281"/>
      <c r="M126" s="121"/>
      <c r="N126" s="15"/>
      <c r="O126" s="15"/>
      <c r="P126" s="167"/>
      <c r="Q126" s="167"/>
      <c r="R126" s="167"/>
      <c r="S126" s="15"/>
      <c r="T126" s="15"/>
      <c r="U126" s="1"/>
    </row>
    <row r="127" spans="1:27">
      <c r="A127" s="11">
        <v>50</v>
      </c>
      <c r="B127" s="11"/>
      <c r="C127" s="208"/>
      <c r="D127" s="246"/>
      <c r="E127" s="267"/>
      <c r="F127" s="33"/>
      <c r="G127" s="33"/>
      <c r="H127" s="33"/>
      <c r="I127" s="8"/>
      <c r="J127" s="33"/>
      <c r="K127" s="15"/>
      <c r="L127" s="281"/>
      <c r="M127" s="121"/>
      <c r="N127" s="15"/>
      <c r="O127" s="15"/>
      <c r="P127" s="167"/>
      <c r="Q127" s="167"/>
      <c r="R127" s="167"/>
      <c r="S127" s="15"/>
      <c r="T127" s="15"/>
      <c r="U127" s="1"/>
    </row>
    <row r="128" spans="1:27">
      <c r="A128" s="449"/>
      <c r="B128" s="449"/>
      <c r="C128" s="449"/>
      <c r="D128" s="422" t="s">
        <v>195</v>
      </c>
      <c r="E128" s="13" t="s">
        <v>61</v>
      </c>
      <c r="F128" s="29">
        <f>SUM(F103:F126)</f>
        <v>319614</v>
      </c>
      <c r="G128" s="29">
        <f>SUM(G103:G126)</f>
        <v>0</v>
      </c>
      <c r="H128" s="29">
        <f>SUM(H103:H126)</f>
        <v>92643.599999999977</v>
      </c>
      <c r="I128" s="13" t="s">
        <v>61</v>
      </c>
      <c r="J128" s="29">
        <f>SUM(J107:J126)</f>
        <v>0</v>
      </c>
      <c r="K128" s="29">
        <f t="shared" ref="K128:T128" si="20">SUM(K103:K126)</f>
        <v>412257.60000000009</v>
      </c>
      <c r="L128" s="29">
        <f t="shared" si="20"/>
        <v>126852</v>
      </c>
      <c r="M128" s="29">
        <f t="shared" si="20"/>
        <v>4446</v>
      </c>
      <c r="N128" s="29">
        <f t="shared" si="20"/>
        <v>0</v>
      </c>
      <c r="O128" s="29">
        <f t="shared" si="20"/>
        <v>5978</v>
      </c>
      <c r="P128" s="29">
        <f t="shared" si="20"/>
        <v>1683</v>
      </c>
      <c r="Q128" s="29">
        <f t="shared" si="20"/>
        <v>74790</v>
      </c>
      <c r="R128" s="29">
        <f t="shared" si="20"/>
        <v>4374</v>
      </c>
      <c r="S128" s="29">
        <f t="shared" si="20"/>
        <v>218123</v>
      </c>
      <c r="T128" s="29">
        <f t="shared" si="20"/>
        <v>630380.60000000009</v>
      </c>
      <c r="U128" s="1"/>
    </row>
    <row r="129" spans="1:74">
      <c r="A129" s="14"/>
      <c r="B129" s="14"/>
      <c r="C129" s="14"/>
      <c r="D129" s="11" t="s">
        <v>60</v>
      </c>
      <c r="E129" s="13" t="s">
        <v>61</v>
      </c>
      <c r="F129" s="29">
        <f>F128+F41</f>
        <v>1114585</v>
      </c>
      <c r="G129" s="29">
        <f t="shared" ref="G129:T129" si="21">G128+G41</f>
        <v>0</v>
      </c>
      <c r="H129" s="29">
        <f t="shared" si="21"/>
        <v>370883.44999999995</v>
      </c>
      <c r="I129" s="13" t="s">
        <v>61</v>
      </c>
      <c r="J129" s="29">
        <f t="shared" si="21"/>
        <v>2495</v>
      </c>
      <c r="K129" s="29">
        <f t="shared" si="21"/>
        <v>1487963.4500000002</v>
      </c>
      <c r="L129" s="29">
        <f t="shared" si="21"/>
        <v>457849</v>
      </c>
      <c r="M129" s="29">
        <f t="shared" si="21"/>
        <v>16797</v>
      </c>
      <c r="N129" s="29">
        <f t="shared" si="21"/>
        <v>0</v>
      </c>
      <c r="O129" s="29">
        <f t="shared" si="21"/>
        <v>21229.313825000001</v>
      </c>
      <c r="P129" s="29">
        <f t="shared" si="21"/>
        <v>6358</v>
      </c>
      <c r="Q129" s="29">
        <f t="shared" si="21"/>
        <v>237424</v>
      </c>
      <c r="R129" s="29">
        <f t="shared" si="21"/>
        <v>13541</v>
      </c>
      <c r="S129" s="29">
        <f t="shared" si="21"/>
        <v>753198.31382500008</v>
      </c>
      <c r="T129" s="29">
        <f t="shared" si="21"/>
        <v>2241161.7638250003</v>
      </c>
      <c r="U129" s="1"/>
    </row>
    <row r="130" spans="1:74" ht="12.75">
      <c r="A130" s="72" t="s">
        <v>62</v>
      </c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74" ht="12.75">
      <c r="A131" s="72" t="s">
        <v>63</v>
      </c>
      <c r="B131" s="1"/>
      <c r="C131" s="1"/>
      <c r="D131" s="1"/>
      <c r="E131" s="1"/>
      <c r="F131" s="1"/>
      <c r="G131" s="1"/>
      <c r="H131" s="1"/>
      <c r="S131" s="1"/>
      <c r="T131" s="1"/>
      <c r="U131" s="1"/>
    </row>
    <row r="132" spans="1:74" ht="12.75">
      <c r="A132" s="72" t="s">
        <v>138</v>
      </c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74" ht="12.75">
      <c r="A133" s="72" t="s">
        <v>139</v>
      </c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74" ht="12.75">
      <c r="A134" s="72" t="s">
        <v>140</v>
      </c>
      <c r="B134" s="1"/>
      <c r="C134" s="1"/>
      <c r="D134" s="1"/>
      <c r="E134" s="1"/>
      <c r="F134" s="1"/>
      <c r="G134" s="188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</row>
    <row r="135" spans="1:74" ht="13.5" thickBot="1">
      <c r="A135" s="72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</row>
    <row r="136" spans="1:74" ht="12.75" thickTop="1" thickBot="1">
      <c r="A136" s="3"/>
      <c r="B136" s="94" t="s">
        <v>6</v>
      </c>
      <c r="C136" s="95"/>
      <c r="D136" s="95"/>
      <c r="E136" s="95"/>
      <c r="F136" s="95"/>
      <c r="G136" s="95"/>
      <c r="H136" s="95"/>
      <c r="I136" s="95"/>
      <c r="J136" s="248"/>
      <c r="K136" s="249"/>
      <c r="L136" s="250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</row>
    <row r="137" spans="1:74">
      <c r="A137" s="3"/>
      <c r="B137" s="251" t="s">
        <v>67</v>
      </c>
      <c r="C137" s="100"/>
      <c r="D137" s="100"/>
      <c r="E137" s="100"/>
      <c r="F137" s="100"/>
      <c r="G137" s="100"/>
      <c r="H137" s="100"/>
      <c r="I137" s="100"/>
      <c r="J137" s="100"/>
      <c r="K137" s="100"/>
      <c r="L137" s="252"/>
      <c r="M137" s="1"/>
      <c r="N137" s="1"/>
      <c r="O137" s="1"/>
      <c r="P137" s="1"/>
      <c r="Q137" s="1"/>
      <c r="R137" s="1"/>
      <c r="S137" s="1"/>
      <c r="T137" s="1"/>
      <c r="U137" s="1"/>
    </row>
    <row r="138" spans="1:74">
      <c r="A138" s="3"/>
      <c r="B138" s="253" t="s">
        <v>7</v>
      </c>
      <c r="C138" s="4" t="s">
        <v>8</v>
      </c>
      <c r="D138" s="4" t="s">
        <v>9</v>
      </c>
      <c r="E138" s="4" t="s">
        <v>10</v>
      </c>
      <c r="F138" s="4" t="s">
        <v>11</v>
      </c>
      <c r="G138" s="4" t="s">
        <v>12</v>
      </c>
      <c r="H138" s="4" t="s">
        <v>13</v>
      </c>
      <c r="I138" s="4" t="s">
        <v>14</v>
      </c>
      <c r="J138" s="4" t="s">
        <v>15</v>
      </c>
      <c r="K138" s="4" t="s">
        <v>16</v>
      </c>
      <c r="L138" s="195" t="s">
        <v>17</v>
      </c>
      <c r="M138" s="18"/>
      <c r="N138" s="1"/>
      <c r="O138" s="1"/>
      <c r="P138" s="1"/>
      <c r="Q138" s="1"/>
      <c r="R138" s="1"/>
      <c r="S138" s="1"/>
      <c r="T138" s="1"/>
      <c r="U138" s="1"/>
    </row>
    <row r="139" spans="1:74">
      <c r="A139" s="3"/>
      <c r="B139" s="253"/>
      <c r="C139" s="45"/>
      <c r="D139" s="4"/>
      <c r="E139" s="45"/>
      <c r="F139" s="11" t="s">
        <v>68</v>
      </c>
      <c r="G139" s="196" t="s">
        <v>69</v>
      </c>
      <c r="H139" s="197" t="s">
        <v>70</v>
      </c>
      <c r="I139" s="197" t="s">
        <v>56</v>
      </c>
      <c r="J139" s="197" t="s">
        <v>71</v>
      </c>
      <c r="K139" s="197" t="s">
        <v>72</v>
      </c>
      <c r="L139" s="198"/>
      <c r="M139" s="18"/>
      <c r="N139" s="1"/>
      <c r="O139" s="1"/>
      <c r="P139" s="1"/>
      <c r="Q139" s="1"/>
      <c r="R139" s="1"/>
      <c r="S139" s="1"/>
      <c r="T139" s="1"/>
      <c r="U139" s="1"/>
    </row>
    <row r="140" spans="1:74" ht="21.75">
      <c r="A140" s="20"/>
      <c r="B140" s="254" t="s">
        <v>0</v>
      </c>
      <c r="C140" s="54"/>
      <c r="D140" s="36" t="s">
        <v>0</v>
      </c>
      <c r="E140" s="36" t="s">
        <v>73</v>
      </c>
      <c r="F140" s="60" t="s">
        <v>74</v>
      </c>
      <c r="G140" s="38"/>
      <c r="H140" s="38" t="s">
        <v>141</v>
      </c>
      <c r="I140" s="61" t="s">
        <v>75</v>
      </c>
      <c r="J140" s="38" t="s">
        <v>76</v>
      </c>
      <c r="K140" s="38" t="s">
        <v>77</v>
      </c>
      <c r="L140" s="255" t="s">
        <v>0</v>
      </c>
      <c r="M140" s="53"/>
      <c r="N140" s="53"/>
      <c r="O140" s="53"/>
      <c r="P140" s="1"/>
      <c r="Q140" s="1"/>
      <c r="R140" s="1"/>
      <c r="S140" s="1"/>
      <c r="T140" s="1"/>
      <c r="U140" s="1"/>
    </row>
    <row r="141" spans="1:74">
      <c r="A141" s="24"/>
      <c r="B141" s="256" t="s">
        <v>28</v>
      </c>
      <c r="C141" s="38" t="s">
        <v>28</v>
      </c>
      <c r="D141" s="38" t="s">
        <v>29</v>
      </c>
      <c r="E141" s="38" t="s">
        <v>78</v>
      </c>
      <c r="F141" s="38" t="s">
        <v>78</v>
      </c>
      <c r="G141" s="38" t="s">
        <v>79</v>
      </c>
      <c r="H141" s="38" t="s">
        <v>142</v>
      </c>
      <c r="I141" s="38" t="s">
        <v>78</v>
      </c>
      <c r="J141" s="38" t="s">
        <v>78</v>
      </c>
      <c r="K141" s="38" t="s">
        <v>78</v>
      </c>
      <c r="L141" s="257" t="s">
        <v>80</v>
      </c>
      <c r="M141" s="53"/>
      <c r="N141" s="53"/>
      <c r="O141" s="53"/>
      <c r="P141" s="1"/>
      <c r="Q141" s="1"/>
      <c r="R141" s="1"/>
      <c r="S141" s="1"/>
      <c r="T141" s="1"/>
      <c r="U141" s="1"/>
    </row>
    <row r="142" spans="1:74" ht="12" thickBot="1">
      <c r="A142" s="27" t="s">
        <v>41</v>
      </c>
      <c r="B142" s="258" t="s">
        <v>42</v>
      </c>
      <c r="C142" s="259" t="s">
        <v>81</v>
      </c>
      <c r="D142" s="259" t="s">
        <v>44</v>
      </c>
      <c r="E142" s="259"/>
      <c r="F142" s="260" t="s">
        <v>82</v>
      </c>
      <c r="G142" s="260" t="s">
        <v>82</v>
      </c>
      <c r="H142" s="261">
        <v>0.25</v>
      </c>
      <c r="I142" s="260" t="s">
        <v>84</v>
      </c>
      <c r="J142" s="260" t="s">
        <v>84</v>
      </c>
      <c r="K142" s="260" t="s">
        <v>85</v>
      </c>
      <c r="L142" s="262" t="s">
        <v>51</v>
      </c>
      <c r="M142" s="53"/>
      <c r="N142" s="53"/>
      <c r="O142" s="53"/>
      <c r="P142" s="1"/>
      <c r="Q142" s="1"/>
      <c r="R142" s="1"/>
      <c r="S142" s="1"/>
      <c r="T142" s="1"/>
      <c r="U142" s="1"/>
    </row>
    <row r="143" spans="1:74" ht="12" thickTop="1">
      <c r="A143" s="6">
        <v>26</v>
      </c>
      <c r="B143" s="164" t="s">
        <v>198</v>
      </c>
      <c r="C143" s="264" t="s">
        <v>127</v>
      </c>
      <c r="D143" s="334" t="s">
        <v>199</v>
      </c>
      <c r="E143" s="29">
        <v>0</v>
      </c>
      <c r="F143" s="29">
        <v>0</v>
      </c>
      <c r="G143" s="29">
        <f t="shared" ref="G143:G150" si="22">+F103*0.1</f>
        <v>4973.1000000000004</v>
      </c>
      <c r="H143" s="29">
        <f t="shared" ref="H143:H150" si="23">+F103*0.25</f>
        <v>12432.75</v>
      </c>
      <c r="I143" s="29">
        <v>0</v>
      </c>
      <c r="J143" s="29">
        <v>0</v>
      </c>
      <c r="K143" s="29">
        <v>0</v>
      </c>
      <c r="L143" s="65">
        <f t="shared" ref="L143:L154" si="24">+E143+F143+G143+H143+I143+J143+K143</f>
        <v>17405.849999999999</v>
      </c>
      <c r="M143" s="1"/>
      <c r="N143" s="1"/>
      <c r="O143" s="1"/>
      <c r="P143" s="1"/>
      <c r="Q143" s="1"/>
      <c r="R143" s="1"/>
      <c r="S143" s="1"/>
      <c r="T143" s="1"/>
      <c r="U143" s="1"/>
    </row>
    <row r="144" spans="1:74">
      <c r="A144" s="6">
        <f t="shared" ref="A144:A167" si="25">A143+1</f>
        <v>27</v>
      </c>
      <c r="B144" s="164" t="s">
        <v>200</v>
      </c>
      <c r="C144" s="264" t="s">
        <v>127</v>
      </c>
      <c r="D144" s="334" t="s">
        <v>201</v>
      </c>
      <c r="E144" s="206">
        <v>0</v>
      </c>
      <c r="F144" s="7">
        <v>0</v>
      </c>
      <c r="G144" s="124">
        <f t="shared" si="22"/>
        <v>4973.1000000000004</v>
      </c>
      <c r="H144" s="124">
        <f t="shared" si="23"/>
        <v>12432.75</v>
      </c>
      <c r="I144" s="7">
        <v>0</v>
      </c>
      <c r="J144" s="33">
        <v>0</v>
      </c>
      <c r="K144" s="33">
        <v>0</v>
      </c>
      <c r="L144" s="206">
        <f t="shared" si="24"/>
        <v>17405.849999999999</v>
      </c>
      <c r="M144" s="1"/>
      <c r="N144" s="1"/>
      <c r="O144" s="1"/>
      <c r="P144" s="1"/>
      <c r="Q144" s="1"/>
      <c r="R144" s="1"/>
      <c r="S144" s="1"/>
      <c r="T144" s="1"/>
      <c r="U144" s="1"/>
    </row>
    <row r="145" spans="1:21">
      <c r="A145" s="6">
        <f t="shared" si="25"/>
        <v>28</v>
      </c>
      <c r="B145" s="161">
        <v>6327</v>
      </c>
      <c r="C145" s="264" t="s">
        <v>202</v>
      </c>
      <c r="D145" s="334" t="s">
        <v>203</v>
      </c>
      <c r="E145" s="206">
        <v>0</v>
      </c>
      <c r="F145" s="7">
        <v>0</v>
      </c>
      <c r="G145" s="124">
        <f t="shared" si="22"/>
        <v>2573.6000000000004</v>
      </c>
      <c r="H145" s="124">
        <f t="shared" si="23"/>
        <v>6434</v>
      </c>
      <c r="I145" s="7">
        <v>0</v>
      </c>
      <c r="J145" s="33">
        <v>0</v>
      </c>
      <c r="K145" s="33">
        <v>0</v>
      </c>
      <c r="L145" s="206">
        <f t="shared" si="24"/>
        <v>9007.6</v>
      </c>
      <c r="M145" s="1"/>
      <c r="N145" s="1"/>
      <c r="O145" s="1"/>
      <c r="P145" s="1"/>
      <c r="Q145" s="1"/>
      <c r="R145" s="1"/>
      <c r="S145" s="1"/>
      <c r="T145" s="1"/>
      <c r="U145" s="1"/>
    </row>
    <row r="146" spans="1:21">
      <c r="A146" s="6">
        <f t="shared" si="25"/>
        <v>29</v>
      </c>
      <c r="B146" s="161">
        <v>6288</v>
      </c>
      <c r="C146" s="164" t="s">
        <v>202</v>
      </c>
      <c r="D146" s="334" t="s">
        <v>204</v>
      </c>
      <c r="E146" s="206">
        <v>0</v>
      </c>
      <c r="F146" s="7">
        <v>0</v>
      </c>
      <c r="G146" s="124">
        <f t="shared" si="22"/>
        <v>2573.6000000000004</v>
      </c>
      <c r="H146" s="124">
        <f t="shared" si="23"/>
        <v>6434</v>
      </c>
      <c r="I146" s="7">
        <v>0</v>
      </c>
      <c r="J146" s="33">
        <v>0</v>
      </c>
      <c r="K146" s="33">
        <v>0</v>
      </c>
      <c r="L146" s="206">
        <f t="shared" si="24"/>
        <v>9007.6</v>
      </c>
      <c r="M146" s="1"/>
      <c r="N146" s="1"/>
      <c r="O146" s="1"/>
      <c r="P146" s="1"/>
      <c r="Q146" s="1"/>
      <c r="R146" s="1"/>
      <c r="S146" s="1"/>
      <c r="T146" s="1"/>
      <c r="U146" s="1"/>
    </row>
    <row r="147" spans="1:21">
      <c r="A147" s="6">
        <f t="shared" si="25"/>
        <v>30</v>
      </c>
      <c r="B147" s="161">
        <v>6840</v>
      </c>
      <c r="C147" s="264" t="s">
        <v>171</v>
      </c>
      <c r="D147" s="334" t="s">
        <v>205</v>
      </c>
      <c r="E147" s="206">
        <v>0</v>
      </c>
      <c r="F147" s="7">
        <v>0</v>
      </c>
      <c r="G147" s="124">
        <f t="shared" si="22"/>
        <v>2671.2000000000003</v>
      </c>
      <c r="H147" s="124">
        <f t="shared" si="23"/>
        <v>6678</v>
      </c>
      <c r="I147" s="7">
        <v>0</v>
      </c>
      <c r="J147" s="33">
        <v>0</v>
      </c>
      <c r="K147" s="33">
        <v>0</v>
      </c>
      <c r="L147" s="206">
        <f t="shared" si="24"/>
        <v>9349.2000000000007</v>
      </c>
      <c r="M147" s="1"/>
      <c r="N147" s="1"/>
      <c r="O147" s="1"/>
      <c r="P147" s="1"/>
      <c r="Q147" s="1"/>
      <c r="R147" s="1"/>
      <c r="S147" s="1"/>
      <c r="T147" s="1"/>
      <c r="U147" s="1"/>
    </row>
    <row r="148" spans="1:21">
      <c r="A148" s="6">
        <f t="shared" si="25"/>
        <v>31</v>
      </c>
      <c r="B148" s="161">
        <v>6222</v>
      </c>
      <c r="C148" s="264" t="s">
        <v>171</v>
      </c>
      <c r="D148" s="334" t="s">
        <v>206</v>
      </c>
      <c r="E148" s="206">
        <v>0</v>
      </c>
      <c r="F148" s="7">
        <v>0</v>
      </c>
      <c r="G148" s="124">
        <f t="shared" si="22"/>
        <v>2671.2000000000003</v>
      </c>
      <c r="H148" s="124">
        <f t="shared" si="23"/>
        <v>6678</v>
      </c>
      <c r="I148" s="7">
        <v>0</v>
      </c>
      <c r="J148" s="33">
        <v>0</v>
      </c>
      <c r="K148" s="33">
        <v>0</v>
      </c>
      <c r="L148" s="206">
        <f t="shared" si="24"/>
        <v>9349.2000000000007</v>
      </c>
      <c r="M148" s="1"/>
      <c r="N148" s="1"/>
      <c r="O148" s="1"/>
      <c r="P148" s="1"/>
      <c r="Q148" s="1"/>
      <c r="R148" s="1"/>
      <c r="S148" s="1"/>
      <c r="T148" s="1"/>
      <c r="U148" s="1"/>
    </row>
    <row r="149" spans="1:21">
      <c r="A149" s="6">
        <f t="shared" si="25"/>
        <v>32</v>
      </c>
      <c r="B149" s="181" t="s">
        <v>207</v>
      </c>
      <c r="C149" s="208" t="s">
        <v>208</v>
      </c>
      <c r="D149" s="343" t="s">
        <v>209</v>
      </c>
      <c r="E149" s="206">
        <v>0</v>
      </c>
      <c r="F149" s="7">
        <v>0</v>
      </c>
      <c r="G149" s="124">
        <f t="shared" si="22"/>
        <v>3016.9</v>
      </c>
      <c r="H149" s="124">
        <f t="shared" si="23"/>
        <v>7542.25</v>
      </c>
      <c r="I149" s="7">
        <v>0</v>
      </c>
      <c r="J149" s="33">
        <v>0</v>
      </c>
      <c r="K149" s="33">
        <v>0</v>
      </c>
      <c r="L149" s="206">
        <f t="shared" si="24"/>
        <v>10559.15</v>
      </c>
      <c r="M149" s="1"/>
      <c r="N149" s="1"/>
      <c r="O149" s="1"/>
      <c r="P149" s="1"/>
      <c r="Q149" s="1"/>
      <c r="R149" s="1"/>
      <c r="S149" s="1"/>
      <c r="T149" s="1"/>
      <c r="U149" s="1"/>
    </row>
    <row r="150" spans="1:21">
      <c r="A150" s="6">
        <f t="shared" si="25"/>
        <v>33</v>
      </c>
      <c r="B150" s="181" t="s">
        <v>210</v>
      </c>
      <c r="C150" s="208" t="s">
        <v>208</v>
      </c>
      <c r="D150" s="343" t="s">
        <v>211</v>
      </c>
      <c r="E150" s="206">
        <v>0</v>
      </c>
      <c r="F150" s="7">
        <v>0</v>
      </c>
      <c r="G150" s="124">
        <f t="shared" si="22"/>
        <v>3016.9</v>
      </c>
      <c r="H150" s="124">
        <f t="shared" si="23"/>
        <v>7542.25</v>
      </c>
      <c r="I150" s="7">
        <v>0</v>
      </c>
      <c r="J150" s="33">
        <v>0</v>
      </c>
      <c r="K150" s="33">
        <v>0</v>
      </c>
      <c r="L150" s="206">
        <f t="shared" si="24"/>
        <v>10559.15</v>
      </c>
      <c r="M150" s="1"/>
      <c r="N150" s="1"/>
      <c r="O150" s="1"/>
      <c r="P150" s="1"/>
      <c r="Q150" s="1"/>
      <c r="R150" s="1"/>
      <c r="S150" s="1"/>
      <c r="T150" s="1"/>
      <c r="U150" s="1"/>
    </row>
    <row r="151" spans="1:21">
      <c r="A151" s="6">
        <f t="shared" si="25"/>
        <v>34</v>
      </c>
      <c r="B151" s="161">
        <v>7181</v>
      </c>
      <c r="C151" s="164" t="s">
        <v>212</v>
      </c>
      <c r="D151" s="334" t="s">
        <v>213</v>
      </c>
      <c r="E151" s="206">
        <v>0</v>
      </c>
      <c r="F151" s="7">
        <v>0</v>
      </c>
      <c r="G151" s="124">
        <v>0</v>
      </c>
      <c r="H151" s="124">
        <v>0</v>
      </c>
      <c r="I151" s="7">
        <v>0</v>
      </c>
      <c r="J151" s="33">
        <v>0</v>
      </c>
      <c r="K151" s="33">
        <v>0</v>
      </c>
      <c r="L151" s="206">
        <f t="shared" si="24"/>
        <v>0</v>
      </c>
      <c r="M151" s="1"/>
      <c r="N151" s="1"/>
      <c r="O151" s="1"/>
      <c r="P151" s="1"/>
      <c r="Q151" s="1"/>
      <c r="R151" s="1"/>
      <c r="S151" s="1"/>
      <c r="T151" s="1"/>
      <c r="U151" s="1"/>
    </row>
    <row r="152" spans="1:21">
      <c r="A152" s="11">
        <f t="shared" si="25"/>
        <v>35</v>
      </c>
      <c r="B152" s="197" t="s">
        <v>214</v>
      </c>
      <c r="C152" s="208" t="s">
        <v>215</v>
      </c>
      <c r="D152" s="343" t="s">
        <v>216</v>
      </c>
      <c r="E152" s="206">
        <v>0</v>
      </c>
      <c r="F152" s="7">
        <v>0</v>
      </c>
      <c r="G152" s="124">
        <v>0</v>
      </c>
      <c r="H152" s="124">
        <v>0</v>
      </c>
      <c r="I152" s="7">
        <v>0</v>
      </c>
      <c r="J152" s="33">
        <v>0</v>
      </c>
      <c r="K152" s="33">
        <v>0</v>
      </c>
      <c r="L152" s="206">
        <f t="shared" si="24"/>
        <v>0</v>
      </c>
      <c r="M152" s="1"/>
      <c r="N152" s="1"/>
      <c r="O152" s="1"/>
      <c r="P152" s="1"/>
      <c r="Q152" s="1"/>
      <c r="R152" s="1"/>
      <c r="S152" s="1"/>
      <c r="T152" s="1"/>
      <c r="U152" s="1"/>
    </row>
    <row r="153" spans="1:21">
      <c r="A153" s="11">
        <f t="shared" si="25"/>
        <v>36</v>
      </c>
      <c r="B153" s="197" t="s">
        <v>218</v>
      </c>
      <c r="C153" s="208" t="s">
        <v>219</v>
      </c>
      <c r="D153" s="343" t="s">
        <v>220</v>
      </c>
      <c r="E153" s="206">
        <v>0</v>
      </c>
      <c r="F153" s="7">
        <v>0</v>
      </c>
      <c r="G153" s="124">
        <v>0</v>
      </c>
      <c r="H153" s="124">
        <v>0</v>
      </c>
      <c r="I153" s="7">
        <v>0</v>
      </c>
      <c r="J153" s="33">
        <v>0</v>
      </c>
      <c r="K153" s="33">
        <v>0</v>
      </c>
      <c r="L153" s="206">
        <f t="shared" si="24"/>
        <v>0</v>
      </c>
      <c r="M153" s="1"/>
      <c r="N153" s="1"/>
      <c r="O153" s="1"/>
      <c r="P153" s="1"/>
      <c r="Q153" s="1"/>
      <c r="R153" s="1"/>
      <c r="S153" s="1"/>
      <c r="T153" s="1"/>
      <c r="U153" s="1"/>
    </row>
    <row r="154" spans="1:21">
      <c r="A154" s="11">
        <f t="shared" si="25"/>
        <v>37</v>
      </c>
      <c r="B154" s="270" t="s">
        <v>221</v>
      </c>
      <c r="C154" s="271" t="s">
        <v>222</v>
      </c>
      <c r="D154" s="346" t="s">
        <v>220</v>
      </c>
      <c r="E154" s="206">
        <v>0</v>
      </c>
      <c r="F154" s="7">
        <v>0</v>
      </c>
      <c r="G154" s="124">
        <v>0</v>
      </c>
      <c r="H154" s="124">
        <v>0</v>
      </c>
      <c r="I154" s="7">
        <v>0</v>
      </c>
      <c r="J154" s="33">
        <v>0</v>
      </c>
      <c r="K154" s="33">
        <v>0</v>
      </c>
      <c r="L154" s="206">
        <f t="shared" si="24"/>
        <v>0</v>
      </c>
      <c r="M154" s="1"/>
      <c r="N154" s="1"/>
      <c r="O154" s="1"/>
      <c r="P154" s="1"/>
      <c r="Q154" s="1"/>
      <c r="R154" s="1"/>
      <c r="S154" s="1"/>
      <c r="T154" s="1"/>
      <c r="U154" s="1"/>
    </row>
    <row r="155" spans="1:21">
      <c r="A155" s="11">
        <f t="shared" si="25"/>
        <v>38</v>
      </c>
      <c r="B155" s="273"/>
      <c r="C155" s="136"/>
      <c r="D155" s="347"/>
      <c r="E155" s="206"/>
      <c r="F155" s="7"/>
      <c r="G155" s="124"/>
      <c r="H155" s="124"/>
      <c r="I155" s="7"/>
      <c r="J155" s="33"/>
      <c r="K155" s="33"/>
      <c r="L155" s="206"/>
      <c r="M155" s="1"/>
      <c r="N155" s="1"/>
      <c r="O155" s="1"/>
      <c r="P155" s="1"/>
      <c r="Q155" s="1"/>
      <c r="R155" s="1"/>
      <c r="S155" s="1"/>
      <c r="T155" s="1"/>
      <c r="U155" s="1"/>
    </row>
    <row r="156" spans="1:21">
      <c r="A156" s="11">
        <f t="shared" si="25"/>
        <v>39</v>
      </c>
      <c r="B156" s="175"/>
      <c r="C156" s="175"/>
      <c r="D156" s="349"/>
      <c r="E156" s="263"/>
      <c r="F156" s="7"/>
      <c r="G156" s="124"/>
      <c r="H156" s="124"/>
      <c r="I156" s="7"/>
      <c r="J156" s="33"/>
      <c r="K156" s="33"/>
      <c r="L156" s="15"/>
      <c r="M156" s="1"/>
      <c r="N156" s="1"/>
      <c r="O156" s="1"/>
      <c r="P156" s="1"/>
      <c r="Q156" s="1"/>
      <c r="R156" s="1"/>
      <c r="S156" s="1"/>
      <c r="T156" s="1"/>
      <c r="U156" s="1"/>
    </row>
    <row r="157" spans="1:21">
      <c r="A157" s="11">
        <f t="shared" si="25"/>
        <v>40</v>
      </c>
      <c r="B157" s="223"/>
      <c r="C157" s="230"/>
      <c r="D157" s="340"/>
      <c r="E157" s="263"/>
      <c r="F157" s="7"/>
      <c r="G157" s="124"/>
      <c r="H157" s="124"/>
      <c r="I157" s="7"/>
      <c r="J157" s="33"/>
      <c r="K157" s="33"/>
      <c r="L157" s="15"/>
      <c r="M157" s="1"/>
      <c r="N157" s="1"/>
      <c r="O157" s="1"/>
      <c r="P157" s="1"/>
      <c r="Q157" s="1"/>
      <c r="R157" s="1"/>
      <c r="S157" s="1"/>
      <c r="T157" s="1"/>
      <c r="U157" s="1"/>
    </row>
    <row r="158" spans="1:21">
      <c r="A158" s="11">
        <f t="shared" si="25"/>
        <v>41</v>
      </c>
      <c r="B158" s="223"/>
      <c r="C158" s="230"/>
      <c r="D158" s="162"/>
      <c r="E158" s="263"/>
      <c r="F158" s="7"/>
      <c r="G158" s="124"/>
      <c r="H158" s="124"/>
      <c r="I158" s="7"/>
      <c r="J158" s="33"/>
      <c r="K158" s="33"/>
      <c r="L158" s="15"/>
      <c r="M158" s="1"/>
      <c r="N158" s="1"/>
      <c r="O158" s="1"/>
      <c r="P158" s="1"/>
      <c r="Q158" s="1"/>
      <c r="R158" s="1"/>
      <c r="S158" s="1"/>
      <c r="T158" s="1"/>
      <c r="U158" s="1"/>
    </row>
    <row r="159" spans="1:21">
      <c r="A159" s="11">
        <f t="shared" si="25"/>
        <v>42</v>
      </c>
      <c r="B159" s="223"/>
      <c r="C159" s="230"/>
      <c r="D159" s="162"/>
      <c r="E159" s="263"/>
      <c r="F159" s="7"/>
      <c r="G159" s="124"/>
      <c r="H159" s="124"/>
      <c r="I159" s="7"/>
      <c r="J159" s="33"/>
      <c r="K159" s="33"/>
      <c r="L159" s="15"/>
      <c r="M159" s="1"/>
      <c r="N159" s="1"/>
      <c r="O159" s="1"/>
      <c r="P159" s="1"/>
      <c r="Q159" s="1"/>
      <c r="R159" s="1"/>
      <c r="S159" s="1"/>
      <c r="T159" s="1"/>
      <c r="U159" s="1"/>
    </row>
    <row r="160" spans="1:21">
      <c r="A160" s="11">
        <f t="shared" si="25"/>
        <v>43</v>
      </c>
      <c r="B160" s="223"/>
      <c r="C160" s="230"/>
      <c r="D160" s="162"/>
      <c r="E160" s="263"/>
      <c r="F160" s="7"/>
      <c r="G160" s="124"/>
      <c r="H160" s="124"/>
      <c r="I160" s="7"/>
      <c r="J160" s="33"/>
      <c r="K160" s="33"/>
      <c r="L160" s="15"/>
      <c r="M160" s="1"/>
      <c r="N160" s="1"/>
      <c r="O160" s="1"/>
      <c r="P160" s="1"/>
      <c r="Q160" s="1"/>
      <c r="R160" s="1"/>
      <c r="S160" s="1"/>
      <c r="T160" s="1"/>
      <c r="U160" s="1"/>
    </row>
    <row r="161" spans="1:21">
      <c r="A161" s="6">
        <f t="shared" si="25"/>
        <v>44</v>
      </c>
      <c r="B161" s="125"/>
      <c r="C161" s="126"/>
      <c r="D161" s="145"/>
      <c r="E161" s="7"/>
      <c r="F161" s="7"/>
      <c r="G161" s="124"/>
      <c r="H161" s="124"/>
      <c r="I161" s="7"/>
      <c r="J161" s="33"/>
      <c r="K161" s="33"/>
      <c r="L161" s="15"/>
      <c r="M161" s="1"/>
      <c r="N161" s="1"/>
      <c r="O161" s="1"/>
      <c r="P161" s="1"/>
      <c r="Q161" s="1"/>
      <c r="R161" s="1"/>
      <c r="S161" s="1"/>
      <c r="T161" s="1"/>
      <c r="U161" s="1"/>
    </row>
    <row r="162" spans="1:21">
      <c r="A162" s="6">
        <f t="shared" si="25"/>
        <v>45</v>
      </c>
      <c r="B162" s="282"/>
      <c r="C162" s="282"/>
      <c r="D162" s="126"/>
      <c r="E162" s="7"/>
      <c r="F162" s="29"/>
      <c r="G162" s="124"/>
      <c r="H162" s="124"/>
      <c r="I162" s="29"/>
      <c r="J162" s="29"/>
      <c r="K162" s="29"/>
      <c r="L162" s="65"/>
      <c r="M162" s="1"/>
      <c r="N162" s="1"/>
      <c r="O162" s="1"/>
      <c r="P162" s="1"/>
      <c r="Q162" s="1"/>
      <c r="R162" s="1"/>
      <c r="S162" s="1"/>
      <c r="T162" s="1"/>
      <c r="U162" s="1"/>
    </row>
    <row r="163" spans="1:21">
      <c r="A163" s="6">
        <f t="shared" si="25"/>
        <v>46</v>
      </c>
      <c r="B163" s="282"/>
      <c r="C163" s="282"/>
      <c r="D163" s="282"/>
      <c r="E163" s="206"/>
      <c r="F163" s="366"/>
      <c r="G163" s="153"/>
      <c r="H163" s="153"/>
      <c r="I163" s="366"/>
      <c r="J163" s="366"/>
      <c r="K163" s="366"/>
      <c r="L163" s="367"/>
      <c r="M163" s="1"/>
      <c r="N163" s="1"/>
      <c r="O163" s="1"/>
      <c r="P163" s="1"/>
      <c r="Q163" s="1"/>
      <c r="R163" s="1"/>
      <c r="S163" s="1"/>
      <c r="T163" s="1"/>
      <c r="U163" s="1"/>
    </row>
    <row r="164" spans="1:21">
      <c r="A164" s="6">
        <f t="shared" si="25"/>
        <v>47</v>
      </c>
      <c r="B164" s="282"/>
      <c r="C164" s="282"/>
      <c r="D164" s="365"/>
      <c r="E164" s="141"/>
      <c r="F164" s="290"/>
      <c r="G164" s="142"/>
      <c r="H164" s="142"/>
      <c r="I164" s="290"/>
      <c r="J164" s="290"/>
      <c r="K164" s="290"/>
      <c r="L164" s="368"/>
      <c r="M164" s="1"/>
      <c r="N164" s="1"/>
      <c r="O164" s="1"/>
      <c r="P164" s="1"/>
      <c r="Q164" s="1"/>
      <c r="R164" s="1"/>
      <c r="S164" s="1"/>
      <c r="T164" s="1"/>
      <c r="U164" s="1"/>
    </row>
    <row r="165" spans="1:21">
      <c r="A165" s="6">
        <f t="shared" si="25"/>
        <v>48</v>
      </c>
      <c r="B165" s="282"/>
      <c r="C165" s="282"/>
      <c r="D165" s="365"/>
      <c r="E165" s="141"/>
      <c r="F165" s="290"/>
      <c r="G165" s="142"/>
      <c r="H165" s="142"/>
      <c r="I165" s="290"/>
      <c r="J165" s="290"/>
      <c r="K165" s="290"/>
      <c r="L165" s="368"/>
      <c r="M165" s="1"/>
      <c r="N165" s="1"/>
      <c r="O165" s="1"/>
      <c r="P165" s="1"/>
      <c r="Q165" s="1"/>
      <c r="R165" s="1"/>
      <c r="S165" s="1"/>
      <c r="T165" s="1"/>
      <c r="U165" s="1"/>
    </row>
    <row r="166" spans="1:21">
      <c r="A166" s="6">
        <f t="shared" si="25"/>
        <v>49</v>
      </c>
      <c r="B166" s="282"/>
      <c r="C166" s="282"/>
      <c r="D166" s="365"/>
      <c r="E166" s="290"/>
      <c r="F166" s="290"/>
      <c r="G166" s="142"/>
      <c r="H166" s="142"/>
      <c r="I166" s="290"/>
      <c r="J166" s="290"/>
      <c r="K166" s="290"/>
      <c r="L166" s="368"/>
      <c r="M166" s="1"/>
      <c r="N166" s="1"/>
      <c r="O166" s="1"/>
      <c r="P166" s="1"/>
      <c r="Q166" s="1"/>
      <c r="R166" s="1"/>
      <c r="S166" s="1"/>
      <c r="T166" s="1"/>
      <c r="U166" s="1"/>
    </row>
    <row r="167" spans="1:21">
      <c r="A167" s="6">
        <f t="shared" si="25"/>
        <v>50</v>
      </c>
      <c r="B167" s="282"/>
      <c r="C167" s="282"/>
      <c r="D167" s="365"/>
      <c r="E167" s="290"/>
      <c r="F167" s="290"/>
      <c r="G167" s="142"/>
      <c r="H167" s="142"/>
      <c r="I167" s="290"/>
      <c r="J167" s="290"/>
      <c r="K167" s="290"/>
      <c r="L167" s="368"/>
      <c r="M167" s="1"/>
      <c r="N167" s="1"/>
      <c r="O167" s="1"/>
      <c r="P167" s="1"/>
      <c r="Q167" s="1"/>
      <c r="R167" s="1"/>
      <c r="S167" s="1"/>
      <c r="T167" s="1"/>
      <c r="U167" s="1"/>
    </row>
    <row r="168" spans="1:21">
      <c r="A168" s="14"/>
      <c r="B168" s="14"/>
      <c r="C168" s="14"/>
      <c r="D168" s="11" t="s">
        <v>60</v>
      </c>
      <c r="E168" s="29">
        <f t="shared" ref="E168:L168" si="26">SUM(E143:E167)</f>
        <v>0</v>
      </c>
      <c r="F168" s="29">
        <f t="shared" si="26"/>
        <v>0</v>
      </c>
      <c r="G168" s="29">
        <f>SUM(G143:G167)</f>
        <v>26469.600000000006</v>
      </c>
      <c r="H168" s="29">
        <f t="shared" si="26"/>
        <v>66174</v>
      </c>
      <c r="I168" s="29">
        <f t="shared" si="26"/>
        <v>0</v>
      </c>
      <c r="J168" s="29">
        <f t="shared" si="26"/>
        <v>0</v>
      </c>
      <c r="K168" s="29">
        <f t="shared" si="26"/>
        <v>0</v>
      </c>
      <c r="L168" s="65">
        <f t="shared" si="26"/>
        <v>92643.599999999977</v>
      </c>
      <c r="M168" s="1"/>
      <c r="N168" s="1"/>
      <c r="O168" s="1"/>
      <c r="P168" s="1"/>
      <c r="Q168" s="1"/>
      <c r="R168" s="1"/>
      <c r="S168" s="1"/>
      <c r="T168" s="1"/>
      <c r="U168" s="1"/>
    </row>
    <row r="169" spans="1:21">
      <c r="A169" s="3" t="s">
        <v>68</v>
      </c>
      <c r="B169" s="3" t="s">
        <v>149</v>
      </c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1"/>
    </row>
    <row r="170" spans="1:21">
      <c r="A170" s="3" t="s">
        <v>69</v>
      </c>
      <c r="B170" s="3" t="s">
        <v>150</v>
      </c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1"/>
    </row>
    <row r="171" spans="1:21">
      <c r="A171" s="3" t="s">
        <v>70</v>
      </c>
      <c r="B171" s="3" t="s">
        <v>151</v>
      </c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1"/>
    </row>
    <row r="172" spans="1:21">
      <c r="A172" s="3" t="s">
        <v>56</v>
      </c>
      <c r="B172" s="3" t="s">
        <v>152</v>
      </c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>
      <c r="A173" s="3" t="s">
        <v>71</v>
      </c>
      <c r="B173" s="3" t="s">
        <v>153</v>
      </c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ht="12">
      <c r="A174" s="3" t="s">
        <v>72</v>
      </c>
      <c r="B174" s="3" t="s">
        <v>91</v>
      </c>
      <c r="C174" s="2"/>
      <c r="D174" s="2"/>
      <c r="E174" s="2"/>
      <c r="F174" s="2"/>
      <c r="G174" s="188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</sheetData>
  <mergeCells count="2">
    <mergeCell ref="I13:J14"/>
    <mergeCell ref="I100:J101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4
Agency Staffing Pattern</oddHeader>
  </headerFooter>
  <rowBreaks count="1" manualBreakCount="1">
    <brk id="47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CE4C9-136A-4624-9C92-6BD33C1EB4B2}">
  <sheetPr codeName="Sheet11">
    <tabColor theme="6" tint="0.79998168889431442"/>
  </sheetPr>
  <dimension ref="A1:BV121"/>
  <sheetViews>
    <sheetView tabSelected="1" view="pageBreakPreview" zoomScale="90" zoomScaleNormal="100" zoomScaleSheetLayoutView="90" zoomScalePageLayoutView="50" workbookViewId="0">
      <selection activeCell="F35" sqref="F35"/>
    </sheetView>
  </sheetViews>
  <sheetFormatPr defaultColWidth="8.77734375" defaultRowHeight="11.25"/>
  <cols>
    <col min="1" max="1" width="2.77734375" style="9" customWidth="1"/>
    <col min="2" max="2" width="10.33203125" style="9" customWidth="1"/>
    <col min="3" max="3" width="23.77734375" style="9" customWidth="1"/>
    <col min="4" max="4" width="34.3320312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761" t="s">
        <v>1</v>
      </c>
      <c r="B2" s="761"/>
      <c r="C2" s="761"/>
      <c r="D2" s="11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67"/>
      <c r="B3" s="67"/>
      <c r="C3" s="67"/>
      <c r="D3" s="1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761" t="s">
        <v>3</v>
      </c>
      <c r="B4" s="761"/>
      <c r="C4" s="761"/>
      <c r="D4" s="113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67"/>
      <c r="B5" s="67"/>
      <c r="C5" s="67"/>
      <c r="D5" s="1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761" t="s">
        <v>4</v>
      </c>
      <c r="B6" s="761"/>
      <c r="C6" s="67"/>
      <c r="D6" s="291" t="s">
        <v>404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67"/>
      <c r="B7" s="67"/>
      <c r="C7" s="67"/>
      <c r="D7" s="11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761" t="s">
        <v>5</v>
      </c>
      <c r="B8" s="761"/>
      <c r="D8" s="113" t="s">
        <v>97</v>
      </c>
      <c r="E8" s="292" t="s">
        <v>405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5" t="s">
        <v>6</v>
      </c>
      <c r="C11" s="56"/>
      <c r="D11" s="56"/>
      <c r="E11" s="56"/>
      <c r="F11" s="56"/>
      <c r="G11" s="56"/>
      <c r="H11" s="56"/>
      <c r="I11" s="56"/>
      <c r="J11" s="57"/>
      <c r="K11" s="3"/>
      <c r="L11" s="3"/>
      <c r="M11" s="3"/>
      <c r="N11" s="3"/>
      <c r="O11" s="3"/>
      <c r="P11" s="3"/>
      <c r="Q11" s="55" t="s">
        <v>6</v>
      </c>
      <c r="R11" s="57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3"/>
      <c r="C12" s="3"/>
      <c r="D12" s="3"/>
      <c r="E12" s="3"/>
      <c r="F12" s="3"/>
      <c r="G12" s="3"/>
      <c r="H12" s="3"/>
      <c r="I12" s="3"/>
      <c r="J12" s="42"/>
      <c r="K12" s="3"/>
      <c r="L12" s="3"/>
      <c r="M12" s="3"/>
      <c r="N12" s="3"/>
      <c r="O12" s="3"/>
      <c r="P12" s="3"/>
      <c r="Q12" s="43"/>
      <c r="R12" s="4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4" t="s">
        <v>7</v>
      </c>
      <c r="C13" s="45" t="s">
        <v>8</v>
      </c>
      <c r="D13" s="4" t="s">
        <v>9</v>
      </c>
      <c r="E13" s="45" t="s">
        <v>10</v>
      </c>
      <c r="F13" s="4" t="s">
        <v>11</v>
      </c>
      <c r="G13" s="32" t="s">
        <v>12</v>
      </c>
      <c r="H13" s="32" t="s">
        <v>13</v>
      </c>
      <c r="I13" s="32" t="s">
        <v>14</v>
      </c>
      <c r="J13" s="59" t="s">
        <v>15</v>
      </c>
      <c r="K13" s="45" t="s">
        <v>16</v>
      </c>
      <c r="L13" s="45" t="s">
        <v>17</v>
      </c>
      <c r="M13" s="4" t="s">
        <v>18</v>
      </c>
      <c r="N13" s="4" t="s">
        <v>19</v>
      </c>
      <c r="O13" s="4" t="s">
        <v>20</v>
      </c>
      <c r="P13" s="4" t="s">
        <v>21</v>
      </c>
      <c r="Q13" s="46" t="s">
        <v>22</v>
      </c>
      <c r="R13" s="59" t="s">
        <v>23</v>
      </c>
      <c r="S13" s="46" t="s">
        <v>24</v>
      </c>
      <c r="T13" s="18" t="s">
        <v>25</v>
      </c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0"/>
      <c r="B14" s="35" t="s">
        <v>0</v>
      </c>
      <c r="C14" s="54"/>
      <c r="D14" s="36" t="s">
        <v>0</v>
      </c>
      <c r="E14" s="36" t="s">
        <v>0</v>
      </c>
      <c r="F14" s="36" t="s">
        <v>0</v>
      </c>
      <c r="G14" s="38"/>
      <c r="H14" s="38" t="s">
        <v>0</v>
      </c>
      <c r="I14" s="748" t="s">
        <v>26</v>
      </c>
      <c r="J14" s="752"/>
      <c r="K14" s="22" t="s">
        <v>0</v>
      </c>
      <c r="L14" s="20"/>
      <c r="M14" s="22"/>
      <c r="N14" s="22"/>
      <c r="O14" s="22" t="s">
        <v>27</v>
      </c>
      <c r="P14" s="22"/>
      <c r="Q14" s="47"/>
      <c r="R14" s="48"/>
      <c r="S14" s="23"/>
      <c r="T14" s="23"/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4"/>
      <c r="B15" s="37" t="s">
        <v>28</v>
      </c>
      <c r="C15" s="38" t="s">
        <v>28</v>
      </c>
      <c r="D15" s="38" t="s">
        <v>29</v>
      </c>
      <c r="E15" s="38" t="s">
        <v>30</v>
      </c>
      <c r="F15" s="38" t="s">
        <v>0</v>
      </c>
      <c r="G15" s="38"/>
      <c r="H15" s="38" t="s">
        <v>0</v>
      </c>
      <c r="I15" s="750"/>
      <c r="J15" s="753"/>
      <c r="K15" s="25" t="s">
        <v>31</v>
      </c>
      <c r="L15" s="21" t="s">
        <v>32</v>
      </c>
      <c r="M15" s="21" t="s">
        <v>33</v>
      </c>
      <c r="N15" s="21" t="s">
        <v>34</v>
      </c>
      <c r="O15" s="21" t="s">
        <v>35</v>
      </c>
      <c r="P15" s="20" t="s">
        <v>36</v>
      </c>
      <c r="Q15" s="35" t="s">
        <v>37</v>
      </c>
      <c r="R15" s="49" t="s">
        <v>38</v>
      </c>
      <c r="S15" s="23" t="s">
        <v>39</v>
      </c>
      <c r="T15" s="26" t="s">
        <v>40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7" t="s">
        <v>41</v>
      </c>
      <c r="B16" s="39" t="s">
        <v>42</v>
      </c>
      <c r="C16" s="40" t="s">
        <v>43</v>
      </c>
      <c r="D16" s="40" t="s">
        <v>44</v>
      </c>
      <c r="E16" s="40" t="s">
        <v>45</v>
      </c>
      <c r="F16" s="40" t="s">
        <v>46</v>
      </c>
      <c r="G16" s="40" t="s">
        <v>47</v>
      </c>
      <c r="H16" s="40" t="s">
        <v>48</v>
      </c>
      <c r="I16" s="41" t="s">
        <v>49</v>
      </c>
      <c r="J16" s="58" t="s">
        <v>50</v>
      </c>
      <c r="K16" s="31" t="s">
        <v>51</v>
      </c>
      <c r="L16" s="73" t="s">
        <v>52</v>
      </c>
      <c r="M16" s="28" t="s">
        <v>53</v>
      </c>
      <c r="N16" s="28" t="s">
        <v>54</v>
      </c>
      <c r="O16" s="28" t="s">
        <v>55</v>
      </c>
      <c r="P16" s="30" t="s">
        <v>56</v>
      </c>
      <c r="Q16" s="44" t="s">
        <v>57</v>
      </c>
      <c r="R16" s="50" t="s">
        <v>57</v>
      </c>
      <c r="S16" s="31" t="s">
        <v>58</v>
      </c>
      <c r="T16" s="28" t="s">
        <v>59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s="713" customFormat="1" ht="12" thickTop="1">
      <c r="A17" s="6">
        <v>1</v>
      </c>
      <c r="B17" s="137">
        <v>6953</v>
      </c>
      <c r="C17" s="718" t="s">
        <v>323</v>
      </c>
      <c r="D17" s="719" t="s">
        <v>406</v>
      </c>
      <c r="E17" s="313" t="s">
        <v>300</v>
      </c>
      <c r="F17" s="715">
        <v>41372</v>
      </c>
      <c r="G17" s="715">
        <v>0</v>
      </c>
      <c r="H17" s="715">
        <v>0</v>
      </c>
      <c r="I17" s="707"/>
      <c r="J17" s="715">
        <v>0</v>
      </c>
      <c r="K17" s="715">
        <f>(+F17+G17+H17+J17)</f>
        <v>41372</v>
      </c>
      <c r="L17" s="64">
        <f>+ROUND((K17*0.3077),0)</f>
        <v>12730</v>
      </c>
      <c r="M17" s="715">
        <v>495</v>
      </c>
      <c r="N17" s="16">
        <v>0</v>
      </c>
      <c r="O17" s="16">
        <f t="shared" ref="O17:O19" si="0">ROUND((K17*0.0145),0)</f>
        <v>600</v>
      </c>
      <c r="P17" s="16">
        <v>187</v>
      </c>
      <c r="Q17" s="735">
        <v>8128</v>
      </c>
      <c r="R17" s="735">
        <v>297</v>
      </c>
      <c r="S17" s="16">
        <f t="shared" ref="S17:S19" si="1">+L17+M17+N17+O17+P17+Q17+R17</f>
        <v>22437</v>
      </c>
      <c r="T17" s="16">
        <f t="shared" ref="T17:T19" si="2">+K17+S17</f>
        <v>63809</v>
      </c>
      <c r="U17" s="711"/>
      <c r="V17" s="711"/>
      <c r="W17" s="711"/>
      <c r="X17" s="711"/>
      <c r="Y17" s="711"/>
      <c r="Z17" s="711"/>
      <c r="AA17" s="711"/>
      <c r="AB17" s="711"/>
      <c r="AC17" s="711"/>
      <c r="AD17" s="711"/>
      <c r="AE17" s="711"/>
      <c r="AF17" s="711"/>
      <c r="AG17" s="711"/>
      <c r="AH17" s="711"/>
      <c r="AI17" s="711"/>
      <c r="AJ17" s="711"/>
      <c r="AK17" s="711"/>
      <c r="AL17" s="711"/>
      <c r="AM17" s="711"/>
      <c r="AN17" s="711"/>
      <c r="AO17" s="711"/>
      <c r="AP17" s="711"/>
      <c r="AQ17" s="711"/>
      <c r="AR17" s="711"/>
      <c r="AS17" s="711"/>
      <c r="AT17" s="711"/>
      <c r="AU17" s="711"/>
      <c r="AV17" s="711"/>
      <c r="AW17" s="711"/>
      <c r="AX17" s="711"/>
      <c r="AY17" s="711"/>
      <c r="AZ17" s="711"/>
      <c r="BA17" s="711"/>
      <c r="BB17" s="711"/>
      <c r="BC17" s="711"/>
      <c r="BD17" s="711"/>
      <c r="BE17" s="712"/>
      <c r="BF17" s="712"/>
      <c r="BG17" s="712"/>
      <c r="BH17" s="712"/>
      <c r="BI17" s="712"/>
      <c r="BJ17" s="712"/>
      <c r="BK17" s="712"/>
      <c r="BL17" s="712"/>
      <c r="BM17" s="712"/>
      <c r="BN17" s="712"/>
      <c r="BO17" s="712"/>
      <c r="BP17" s="712"/>
      <c r="BQ17" s="712"/>
      <c r="BR17" s="712"/>
      <c r="BS17" s="712"/>
      <c r="BT17" s="712"/>
      <c r="BU17" s="712"/>
      <c r="BV17" s="712"/>
    </row>
    <row r="18" spans="1:74">
      <c r="A18" s="6">
        <v>2</v>
      </c>
      <c r="B18" s="326">
        <v>7104</v>
      </c>
      <c r="C18" s="572" t="s">
        <v>323</v>
      </c>
      <c r="D18" s="294" t="s">
        <v>407</v>
      </c>
      <c r="E18" s="313" t="s">
        <v>300</v>
      </c>
      <c r="F18" s="312">
        <v>41372</v>
      </c>
      <c r="G18" s="523">
        <v>0</v>
      </c>
      <c r="H18" s="309">
        <v>0</v>
      </c>
      <c r="I18" s="242"/>
      <c r="J18" s="285">
        <v>0</v>
      </c>
      <c r="K18" s="76">
        <f t="shared" ref="K18:K19" si="3">(+F18+G18+H18+J18)</f>
        <v>41372</v>
      </c>
      <c r="L18" s="76">
        <f t="shared" ref="L18:L19" si="4">+ROUND((K18*0.3077),0)</f>
        <v>12730</v>
      </c>
      <c r="M18" s="425">
        <v>495</v>
      </c>
      <c r="N18" s="426">
        <v>0</v>
      </c>
      <c r="O18" s="427">
        <f t="shared" si="0"/>
        <v>600</v>
      </c>
      <c r="P18" s="425">
        <v>187</v>
      </c>
      <c r="Q18" s="424">
        <v>8128</v>
      </c>
      <c r="R18" s="424">
        <v>297</v>
      </c>
      <c r="S18" s="76">
        <f t="shared" si="1"/>
        <v>22437</v>
      </c>
      <c r="T18" s="76">
        <f t="shared" si="2"/>
        <v>63809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v>3</v>
      </c>
      <c r="B19" s="327" t="s">
        <v>413</v>
      </c>
      <c r="C19" s="320" t="s">
        <v>414</v>
      </c>
      <c r="D19" s="318" t="s">
        <v>491</v>
      </c>
      <c r="E19" s="293" t="s">
        <v>305</v>
      </c>
      <c r="F19" s="321">
        <v>32355</v>
      </c>
      <c r="G19" s="523">
        <v>0</v>
      </c>
      <c r="H19" s="309">
        <v>0</v>
      </c>
      <c r="I19" s="265"/>
      <c r="J19" s="136">
        <v>0</v>
      </c>
      <c r="K19" s="76">
        <f t="shared" si="3"/>
        <v>32355</v>
      </c>
      <c r="L19" s="76">
        <f t="shared" si="4"/>
        <v>9956</v>
      </c>
      <c r="M19" s="430">
        <v>495</v>
      </c>
      <c r="N19" s="426">
        <v>0</v>
      </c>
      <c r="O19" s="321">
        <f t="shared" si="0"/>
        <v>469</v>
      </c>
      <c r="P19" s="321">
        <v>187</v>
      </c>
      <c r="Q19" s="424">
        <v>8128</v>
      </c>
      <c r="R19" s="424">
        <v>297</v>
      </c>
      <c r="S19" s="76">
        <f t="shared" si="1"/>
        <v>19532</v>
      </c>
      <c r="T19" s="76">
        <f t="shared" si="2"/>
        <v>51887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s="307" customFormat="1">
      <c r="A20" s="74">
        <v>4</v>
      </c>
      <c r="B20" s="327"/>
      <c r="C20" s="565"/>
      <c r="D20" s="318"/>
      <c r="E20" s="293"/>
      <c r="F20" s="425"/>
      <c r="G20" s="523"/>
      <c r="H20" s="309"/>
      <c r="I20" s="287"/>
      <c r="J20" s="142"/>
      <c r="K20" s="76"/>
      <c r="L20" s="76"/>
      <c r="M20" s="430"/>
      <c r="N20" s="426"/>
      <c r="O20" s="321"/>
      <c r="P20" s="321"/>
      <c r="Q20" s="142"/>
      <c r="R20" s="142"/>
      <c r="S20" s="76"/>
      <c r="T20" s="76"/>
      <c r="U20" s="305"/>
      <c r="V20" s="305"/>
      <c r="W20" s="305"/>
      <c r="X20" s="305"/>
      <c r="Y20" s="305"/>
      <c r="Z20" s="305"/>
      <c r="AA20" s="305"/>
      <c r="AB20" s="305"/>
      <c r="AC20" s="305"/>
      <c r="AD20" s="305"/>
      <c r="AE20" s="305"/>
      <c r="AF20" s="305"/>
      <c r="AG20" s="305"/>
      <c r="AH20" s="305"/>
      <c r="AI20" s="305"/>
      <c r="AJ20" s="305"/>
      <c r="AK20" s="305"/>
      <c r="AL20" s="305"/>
      <c r="AM20" s="305"/>
      <c r="AN20" s="305"/>
      <c r="AO20" s="305"/>
      <c r="AP20" s="305"/>
      <c r="AQ20" s="305"/>
      <c r="AR20" s="305"/>
      <c r="AS20" s="305"/>
      <c r="AT20" s="305"/>
      <c r="AU20" s="305"/>
      <c r="AV20" s="305"/>
      <c r="AW20" s="305"/>
      <c r="AX20" s="305"/>
      <c r="AY20" s="305"/>
      <c r="AZ20" s="305"/>
      <c r="BA20" s="305"/>
      <c r="BB20" s="305"/>
      <c r="BC20" s="305"/>
      <c r="BD20" s="305"/>
      <c r="BE20" s="306"/>
      <c r="BF20" s="306"/>
      <c r="BG20" s="306"/>
      <c r="BH20" s="306"/>
      <c r="BI20" s="306"/>
      <c r="BJ20" s="306"/>
      <c r="BK20" s="306"/>
      <c r="BL20" s="306"/>
      <c r="BM20" s="306"/>
      <c r="BN20" s="306"/>
      <c r="BO20" s="306"/>
      <c r="BP20" s="306"/>
      <c r="BQ20" s="306"/>
      <c r="BR20" s="306"/>
      <c r="BS20" s="306"/>
      <c r="BT20" s="306"/>
      <c r="BU20" s="306"/>
      <c r="BV20" s="306"/>
    </row>
    <row r="21" spans="1:74" s="307" customFormat="1">
      <c r="A21" s="74">
        <v>5</v>
      </c>
      <c r="B21" s="327"/>
      <c r="C21" s="566"/>
      <c r="D21" s="318"/>
      <c r="E21" s="293"/>
      <c r="F21" s="427"/>
      <c r="G21" s="523"/>
      <c r="H21" s="309"/>
      <c r="I21" s="130"/>
      <c r="J21" s="124"/>
      <c r="K21" s="76"/>
      <c r="L21" s="76"/>
      <c r="M21" s="323"/>
      <c r="N21" s="76"/>
      <c r="O21" s="76"/>
      <c r="P21" s="312"/>
      <c r="Q21" s="124"/>
      <c r="R21" s="124"/>
      <c r="S21" s="76"/>
      <c r="T21" s="76"/>
      <c r="U21" s="305"/>
      <c r="V21" s="305"/>
      <c r="W21" s="305"/>
      <c r="X21" s="305"/>
      <c r="Y21" s="305"/>
      <c r="Z21" s="305"/>
      <c r="AA21" s="305"/>
      <c r="AB21" s="305"/>
      <c r="AC21" s="305"/>
      <c r="AD21" s="305"/>
      <c r="AE21" s="305"/>
      <c r="AF21" s="305"/>
      <c r="AG21" s="305"/>
      <c r="AH21" s="305"/>
      <c r="AI21" s="305"/>
      <c r="AJ21" s="305"/>
      <c r="AK21" s="305"/>
      <c r="AL21" s="305"/>
      <c r="AM21" s="305"/>
      <c r="AN21" s="305"/>
      <c r="AO21" s="305"/>
      <c r="AP21" s="305"/>
      <c r="AQ21" s="305"/>
      <c r="AR21" s="305"/>
      <c r="AS21" s="305"/>
      <c r="AT21" s="305"/>
      <c r="AU21" s="305"/>
      <c r="AV21" s="305"/>
      <c r="AW21" s="305"/>
      <c r="AX21" s="305"/>
      <c r="AY21" s="305"/>
      <c r="AZ21" s="305"/>
      <c r="BA21" s="305"/>
      <c r="BB21" s="305"/>
      <c r="BC21" s="305"/>
      <c r="BD21" s="305"/>
      <c r="BE21" s="306"/>
      <c r="BF21" s="306"/>
      <c r="BG21" s="306"/>
      <c r="BH21" s="306"/>
      <c r="BI21" s="306"/>
      <c r="BJ21" s="306"/>
      <c r="BK21" s="306"/>
      <c r="BL21" s="306"/>
      <c r="BM21" s="306"/>
      <c r="BN21" s="306"/>
      <c r="BO21" s="306"/>
      <c r="BP21" s="306"/>
      <c r="BQ21" s="306"/>
      <c r="BR21" s="306"/>
      <c r="BS21" s="306"/>
      <c r="BT21" s="306"/>
      <c r="BU21" s="306"/>
      <c r="BV21" s="306"/>
    </row>
    <row r="22" spans="1:74">
      <c r="A22" s="6">
        <v>6</v>
      </c>
      <c r="B22" s="327"/>
      <c r="C22" s="322"/>
      <c r="D22" s="318"/>
      <c r="E22" s="284"/>
      <c r="F22" s="312"/>
      <c r="G22" s="523"/>
      <c r="H22" s="309"/>
      <c r="I22" s="242"/>
      <c r="J22" s="285"/>
      <c r="K22" s="76"/>
      <c r="L22" s="76"/>
      <c r="M22" s="323"/>
      <c r="N22" s="76"/>
      <c r="O22" s="76"/>
      <c r="P22" s="312"/>
      <c r="Q22" s="136"/>
      <c r="R22" s="136"/>
      <c r="S22" s="76"/>
      <c r="T22" s="76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4">
        <v>7</v>
      </c>
      <c r="B23" s="327"/>
      <c r="C23" s="320"/>
      <c r="D23" s="318"/>
      <c r="E23" s="293"/>
      <c r="F23" s="312"/>
      <c r="G23" s="523"/>
      <c r="H23" s="309"/>
      <c r="I23" s="242"/>
      <c r="J23" s="285"/>
      <c r="K23" s="76"/>
      <c r="L23" s="76"/>
      <c r="M23" s="323"/>
      <c r="N23" s="76"/>
      <c r="O23" s="76"/>
      <c r="P23" s="324"/>
      <c r="Q23" s="167"/>
      <c r="R23" s="167"/>
      <c r="S23" s="76"/>
      <c r="T23" s="76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4">
        <v>8</v>
      </c>
      <c r="B24" s="327"/>
      <c r="C24" s="299"/>
      <c r="D24" s="567"/>
      <c r="E24" s="568"/>
      <c r="F24" s="312"/>
      <c r="G24" s="523"/>
      <c r="H24" s="309"/>
      <c r="I24" s="242"/>
      <c r="J24" s="285"/>
      <c r="K24" s="76"/>
      <c r="L24" s="76"/>
      <c r="M24" s="430"/>
      <c r="N24" s="426"/>
      <c r="O24" s="426"/>
      <c r="P24" s="321"/>
      <c r="Q24" s="167"/>
      <c r="R24" s="167"/>
      <c r="S24" s="76"/>
      <c r="T24" s="76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4">
        <v>9</v>
      </c>
      <c r="B25" s="327"/>
      <c r="C25" s="298"/>
      <c r="D25" s="569"/>
      <c r="E25" s="568"/>
      <c r="F25" s="312"/>
      <c r="G25" s="523"/>
      <c r="H25" s="309"/>
      <c r="I25" s="242"/>
      <c r="J25" s="285"/>
      <c r="K25" s="76"/>
      <c r="L25" s="76"/>
      <c r="M25" s="323"/>
      <c r="N25" s="438"/>
      <c r="O25" s="439"/>
      <c r="P25" s="324"/>
      <c r="Q25" s="167"/>
      <c r="R25" s="167"/>
      <c r="S25" s="76"/>
      <c r="T25" s="76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v>10</v>
      </c>
      <c r="B26" s="327"/>
      <c r="C26" s="298"/>
      <c r="D26" s="570"/>
      <c r="E26" s="571"/>
      <c r="F26" s="312"/>
      <c r="G26" s="523"/>
      <c r="H26" s="309"/>
      <c r="I26" s="242"/>
      <c r="J26" s="285"/>
      <c r="K26" s="76"/>
      <c r="L26" s="76"/>
      <c r="M26" s="323"/>
      <c r="N26" s="76"/>
      <c r="O26" s="76"/>
      <c r="P26" s="312"/>
      <c r="Q26" s="167"/>
      <c r="R26" s="167"/>
      <c r="S26" s="76"/>
      <c r="T26" s="76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v>11</v>
      </c>
      <c r="B27" s="327"/>
      <c r="C27" s="298"/>
      <c r="D27" s="570"/>
      <c r="E27" s="571"/>
      <c r="F27" s="442"/>
      <c r="G27" s="427"/>
      <c r="H27" s="92"/>
      <c r="I27" s="242"/>
      <c r="J27" s="285"/>
      <c r="K27" s="76"/>
      <c r="L27" s="75"/>
      <c r="M27" s="312"/>
      <c r="N27" s="76"/>
      <c r="O27" s="76"/>
      <c r="P27" s="312"/>
      <c r="Q27" s="167"/>
      <c r="R27" s="167"/>
      <c r="S27" s="76"/>
      <c r="T27" s="76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v>12</v>
      </c>
      <c r="B28" s="327"/>
      <c r="C28" s="298"/>
      <c r="D28" s="570"/>
      <c r="E28" s="571"/>
      <c r="F28" s="312"/>
      <c r="G28" s="427"/>
      <c r="H28" s="92"/>
      <c r="I28" s="242"/>
      <c r="J28" s="285"/>
      <c r="K28" s="76"/>
      <c r="L28" s="75"/>
      <c r="M28" s="312"/>
      <c r="N28" s="76"/>
      <c r="O28" s="76"/>
      <c r="P28" s="312"/>
      <c r="Q28" s="167"/>
      <c r="R28" s="167"/>
      <c r="S28" s="76"/>
      <c r="T28" s="76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v>13</v>
      </c>
      <c r="B29" s="327"/>
      <c r="C29" s="297"/>
      <c r="D29" s="575"/>
      <c r="E29" s="571"/>
      <c r="F29" s="312"/>
      <c r="G29" s="427"/>
      <c r="H29" s="92"/>
      <c r="I29" s="242"/>
      <c r="J29" s="285"/>
      <c r="K29" s="76"/>
      <c r="L29" s="75"/>
      <c r="M29" s="312"/>
      <c r="N29" s="76"/>
      <c r="O29" s="76"/>
      <c r="P29" s="312"/>
      <c r="Q29" s="167"/>
      <c r="R29" s="167"/>
      <c r="S29" s="76"/>
      <c r="T29" s="76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v>14</v>
      </c>
      <c r="B30" s="327"/>
      <c r="C30" s="300"/>
      <c r="D30" s="570"/>
      <c r="E30" s="576"/>
      <c r="F30" s="312"/>
      <c r="G30" s="427"/>
      <c r="H30" s="92"/>
      <c r="I30" s="492"/>
      <c r="J30" s="285"/>
      <c r="K30" s="76"/>
      <c r="L30" s="75"/>
      <c r="M30" s="312"/>
      <c r="N30" s="76"/>
      <c r="O30" s="76"/>
      <c r="P30" s="312"/>
      <c r="Q30" s="136"/>
      <c r="R30" s="136"/>
      <c r="S30" s="76"/>
      <c r="T30" s="76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v>15</v>
      </c>
      <c r="B31" s="327"/>
      <c r="C31" s="577"/>
      <c r="D31" s="577"/>
      <c r="E31" s="578"/>
      <c r="F31" s="312"/>
      <c r="G31" s="427"/>
      <c r="H31" s="92"/>
      <c r="I31" s="242"/>
      <c r="J31" s="285"/>
      <c r="K31" s="76"/>
      <c r="L31" s="75"/>
      <c r="M31" s="312"/>
      <c r="N31" s="76"/>
      <c r="O31" s="76"/>
      <c r="P31" s="312"/>
      <c r="Q31" s="167"/>
      <c r="R31" s="167"/>
      <c r="S31" s="76"/>
      <c r="T31" s="76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v>16</v>
      </c>
      <c r="B32" s="240"/>
      <c r="C32" s="319"/>
      <c r="D32" s="319"/>
      <c r="E32" s="52"/>
      <c r="F32" s="312"/>
      <c r="G32" s="427"/>
      <c r="H32" s="92"/>
      <c r="I32" s="492"/>
      <c r="J32" s="285"/>
      <c r="K32" s="76"/>
      <c r="L32" s="75"/>
      <c r="M32" s="312"/>
      <c r="N32" s="76"/>
      <c r="O32" s="76"/>
      <c r="P32" s="312"/>
      <c r="Q32" s="136"/>
      <c r="R32" s="136"/>
      <c r="S32" s="76"/>
      <c r="T32" s="76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v>17</v>
      </c>
      <c r="B33" s="327"/>
      <c r="C33" s="319"/>
      <c r="D33" s="319"/>
      <c r="E33" s="52"/>
      <c r="F33" s="312"/>
      <c r="G33" s="427"/>
      <c r="H33" s="92"/>
      <c r="I33" s="492"/>
      <c r="J33" s="285"/>
      <c r="K33" s="76"/>
      <c r="L33" s="75"/>
      <c r="M33" s="312"/>
      <c r="N33" s="76"/>
      <c r="O33" s="76"/>
      <c r="P33" s="312"/>
      <c r="Q33" s="167"/>
      <c r="R33" s="167"/>
      <c r="S33" s="76"/>
      <c r="T33" s="76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v>18</v>
      </c>
      <c r="B34" s="327"/>
      <c r="C34" s="319"/>
      <c r="D34" s="319"/>
      <c r="E34" s="52"/>
      <c r="F34" s="312"/>
      <c r="G34" s="427"/>
      <c r="H34" s="92"/>
      <c r="I34" s="492"/>
      <c r="J34" s="285"/>
      <c r="K34" s="76"/>
      <c r="L34" s="75"/>
      <c r="M34" s="312"/>
      <c r="N34" s="75"/>
      <c r="O34" s="76"/>
      <c r="P34" s="312"/>
      <c r="Q34" s="136"/>
      <c r="R34" s="136"/>
      <c r="S34" s="76"/>
      <c r="T34" s="76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327"/>
      <c r="C35" s="319"/>
      <c r="D35" s="319"/>
      <c r="E35" s="52"/>
      <c r="F35" s="312"/>
      <c r="G35" s="427"/>
      <c r="H35" s="92"/>
      <c r="I35" s="242"/>
      <c r="J35" s="285"/>
      <c r="K35" s="76"/>
      <c r="L35" s="75"/>
      <c r="M35" s="312"/>
      <c r="N35" s="76"/>
      <c r="O35" s="76"/>
      <c r="P35" s="312"/>
      <c r="Q35" s="167"/>
      <c r="R35" s="167"/>
      <c r="S35" s="76"/>
      <c r="T35" s="76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327"/>
      <c r="C36" s="319"/>
      <c r="D36" s="319"/>
      <c r="E36" s="52"/>
      <c r="F36" s="317"/>
      <c r="G36" s="427"/>
      <c r="H36" s="92"/>
      <c r="I36" s="493"/>
      <c r="J36" s="285"/>
      <c r="K36" s="76"/>
      <c r="L36" s="75"/>
      <c r="M36" s="312"/>
      <c r="N36" s="76"/>
      <c r="O36" s="76"/>
      <c r="P36" s="312"/>
      <c r="Q36" s="283"/>
      <c r="R36" s="283"/>
      <c r="S36" s="76"/>
      <c r="T36" s="76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240"/>
      <c r="C37" s="52"/>
      <c r="D37" s="52"/>
      <c r="E37" s="52"/>
      <c r="F37" s="312"/>
      <c r="G37" s="92"/>
      <c r="H37" s="92"/>
      <c r="I37" s="242"/>
      <c r="J37" s="285"/>
      <c r="K37" s="76"/>
      <c r="L37" s="75"/>
      <c r="M37" s="312"/>
      <c r="N37" s="76"/>
      <c r="O37" s="76"/>
      <c r="P37" s="312"/>
      <c r="Q37" s="167"/>
      <c r="R37" s="167"/>
      <c r="S37" s="76"/>
      <c r="T37" s="76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327"/>
      <c r="C38" s="52"/>
      <c r="D38" s="52"/>
      <c r="E38" s="52"/>
      <c r="F38" s="312"/>
      <c r="G38" s="92"/>
      <c r="H38" s="92"/>
      <c r="I38" s="242"/>
      <c r="J38" s="285"/>
      <c r="K38" s="76"/>
      <c r="L38" s="75"/>
      <c r="M38" s="312"/>
      <c r="N38" s="76"/>
      <c r="O38" s="76"/>
      <c r="P38" s="312"/>
      <c r="Q38" s="167"/>
      <c r="R38" s="167"/>
      <c r="S38" s="76"/>
      <c r="T38" s="76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327"/>
      <c r="C39" s="52"/>
      <c r="D39" s="52"/>
      <c r="E39" s="52"/>
      <c r="F39" s="427"/>
      <c r="G39" s="92"/>
      <c r="H39" s="92"/>
      <c r="I39" s="130"/>
      <c r="J39" s="128"/>
      <c r="K39" s="76"/>
      <c r="L39" s="75"/>
      <c r="M39" s="312"/>
      <c r="N39" s="76"/>
      <c r="O39" s="76"/>
      <c r="P39" s="312"/>
      <c r="Q39" s="167"/>
      <c r="R39" s="167"/>
      <c r="S39" s="76"/>
      <c r="T39" s="76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240"/>
      <c r="C40" s="52"/>
      <c r="D40" s="52"/>
      <c r="E40" s="52"/>
      <c r="F40" s="447"/>
      <c r="G40" s="427"/>
      <c r="H40" s="92"/>
      <c r="I40" s="288"/>
      <c r="J40" s="187"/>
      <c r="K40" s="303"/>
      <c r="L40" s="75"/>
      <c r="M40" s="312"/>
      <c r="N40" s="303"/>
      <c r="O40" s="76"/>
      <c r="P40" s="312"/>
      <c r="Q40" s="187"/>
      <c r="R40" s="187"/>
      <c r="S40" s="447"/>
      <c r="T40" s="76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240"/>
      <c r="C41" s="52"/>
      <c r="D41" s="52"/>
      <c r="E41" s="52"/>
      <c r="F41" s="312"/>
      <c r="G41" s="427"/>
      <c r="H41" s="92"/>
      <c r="I41" s="289"/>
      <c r="J41" s="167"/>
      <c r="K41" s="76"/>
      <c r="L41" s="75"/>
      <c r="M41" s="312"/>
      <c r="N41" s="76"/>
      <c r="O41" s="76"/>
      <c r="P41" s="312"/>
      <c r="Q41" s="167"/>
      <c r="R41" s="167"/>
      <c r="S41" s="76"/>
      <c r="T41" s="76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60</v>
      </c>
      <c r="E42" s="13" t="s">
        <v>61</v>
      </c>
      <c r="F42" s="10">
        <f>SUM(F17:F41)</f>
        <v>115099</v>
      </c>
      <c r="G42" s="10">
        <f>SUM(G17:G41)</f>
        <v>0</v>
      </c>
      <c r="H42" s="10">
        <f>SUM(H17:H41)</f>
        <v>0</v>
      </c>
      <c r="I42" s="12" t="s">
        <v>61</v>
      </c>
      <c r="J42" s="10">
        <f>SUM(J17:J41)</f>
        <v>0</v>
      </c>
      <c r="K42" s="10">
        <f t="shared" ref="K42:T42" si="5">SUM(K17:K41)</f>
        <v>115099</v>
      </c>
      <c r="L42" s="10">
        <f>SUM(L17:L41)</f>
        <v>35416</v>
      </c>
      <c r="M42" s="10">
        <f t="shared" si="5"/>
        <v>1485</v>
      </c>
      <c r="N42" s="10">
        <f t="shared" si="5"/>
        <v>0</v>
      </c>
      <c r="O42" s="16">
        <f t="shared" si="5"/>
        <v>1669</v>
      </c>
      <c r="P42" s="16">
        <f t="shared" si="5"/>
        <v>561</v>
      </c>
      <c r="Q42" s="16">
        <f t="shared" si="5"/>
        <v>24384</v>
      </c>
      <c r="R42" s="16">
        <f t="shared" si="5"/>
        <v>891</v>
      </c>
      <c r="S42" s="16">
        <f t="shared" si="5"/>
        <v>64406</v>
      </c>
      <c r="T42" s="16">
        <f t="shared" si="5"/>
        <v>179505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62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7" t="s">
        <v>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64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65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2" t="s">
        <v>66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4" t="s">
        <v>6</v>
      </c>
      <c r="C49" s="95"/>
      <c r="D49" s="95"/>
      <c r="E49" s="95"/>
      <c r="F49" s="95"/>
      <c r="G49" s="95"/>
      <c r="H49" s="95"/>
      <c r="I49" s="95"/>
      <c r="J49" s="96"/>
      <c r="K49" s="97"/>
      <c r="L49" s="9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9" t="s">
        <v>67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2" t="s">
        <v>7</v>
      </c>
      <c r="C51" s="4" t="s">
        <v>8</v>
      </c>
      <c r="D51" s="4" t="s">
        <v>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15</v>
      </c>
      <c r="K51" s="4" t="s">
        <v>16</v>
      </c>
      <c r="L51" s="103" t="s">
        <v>17</v>
      </c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2"/>
      <c r="C52" s="45"/>
      <c r="D52" s="4"/>
      <c r="E52" s="45"/>
      <c r="F52" s="11" t="s">
        <v>68</v>
      </c>
      <c r="G52" s="63" t="s">
        <v>69</v>
      </c>
      <c r="H52" s="62" t="s">
        <v>70</v>
      </c>
      <c r="I52" s="62" t="s">
        <v>56</v>
      </c>
      <c r="J52" s="62" t="s">
        <v>71</v>
      </c>
      <c r="K52" s="62" t="s">
        <v>72</v>
      </c>
      <c r="L52" s="104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20"/>
      <c r="B53" s="105" t="s">
        <v>0</v>
      </c>
      <c r="C53" s="54"/>
      <c r="D53" s="36" t="s">
        <v>0</v>
      </c>
      <c r="E53" s="36" t="s">
        <v>73</v>
      </c>
      <c r="F53" s="60" t="s">
        <v>74</v>
      </c>
      <c r="G53" s="38"/>
      <c r="H53" s="38" t="s">
        <v>0</v>
      </c>
      <c r="I53" s="61" t="s">
        <v>75</v>
      </c>
      <c r="J53" s="38" t="s">
        <v>76</v>
      </c>
      <c r="K53" s="38" t="s">
        <v>77</v>
      </c>
      <c r="L53" s="106" t="s">
        <v>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4"/>
      <c r="B54" s="107" t="s">
        <v>28</v>
      </c>
      <c r="C54" s="38" t="s">
        <v>28</v>
      </c>
      <c r="D54" s="38" t="s">
        <v>29</v>
      </c>
      <c r="E54" s="38" t="s">
        <v>78</v>
      </c>
      <c r="F54" s="38" t="s">
        <v>78</v>
      </c>
      <c r="G54" s="38" t="s">
        <v>79</v>
      </c>
      <c r="H54" s="38" t="s">
        <v>79</v>
      </c>
      <c r="I54" s="38" t="s">
        <v>78</v>
      </c>
      <c r="J54" s="38" t="s">
        <v>78</v>
      </c>
      <c r="K54" s="38" t="s">
        <v>78</v>
      </c>
      <c r="L54" s="108" t="s">
        <v>80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7" t="s">
        <v>41</v>
      </c>
      <c r="B55" s="109" t="s">
        <v>42</v>
      </c>
      <c r="C55" s="110" t="s">
        <v>81</v>
      </c>
      <c r="D55" s="110" t="s">
        <v>44</v>
      </c>
      <c r="E55" s="110"/>
      <c r="F55" s="111" t="s">
        <v>82</v>
      </c>
      <c r="G55" s="111" t="s">
        <v>82</v>
      </c>
      <c r="H55" s="111" t="s">
        <v>83</v>
      </c>
      <c r="I55" s="111" t="s">
        <v>84</v>
      </c>
      <c r="J55" s="111" t="s">
        <v>84</v>
      </c>
      <c r="K55" s="111" t="s">
        <v>85</v>
      </c>
      <c r="L55" s="112" t="s">
        <v>51</v>
      </c>
      <c r="M55" s="53"/>
      <c r="N55" s="53"/>
      <c r="O55" s="5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1">
        <f t="shared" ref="B56:D58" si="6">+B17</f>
        <v>6953</v>
      </c>
      <c r="C56" s="51" t="str">
        <f t="shared" si="6"/>
        <v>Program Coordinator I (LTA)</v>
      </c>
      <c r="D56" s="51" t="str">
        <f t="shared" si="6"/>
        <v>Vacant (Vacated by L. Serineo eff. 3/16/25)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7">A56+1</f>
        <v>2</v>
      </c>
      <c r="B57" s="51">
        <f t="shared" si="6"/>
        <v>7104</v>
      </c>
      <c r="C57" s="51" t="str">
        <f t="shared" si="6"/>
        <v>Program Coordinator I (LTA)</v>
      </c>
      <c r="D57" s="51" t="str">
        <f t="shared" si="6"/>
        <v>Vacant (Vacated by M. San Nicolas 12/02/24)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3">
        <v>0</v>
      </c>
      <c r="K57" s="33">
        <v>0</v>
      </c>
      <c r="L57" s="15">
        <f t="shared" ref="L57:L58" si="8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7"/>
        <v>3</v>
      </c>
      <c r="B58" s="51" t="str">
        <f t="shared" si="6"/>
        <v>DCW24190</v>
      </c>
      <c r="C58" s="51" t="str">
        <f t="shared" si="6"/>
        <v>Eligibility Specialist I (TA)</v>
      </c>
      <c r="D58" s="51" t="str">
        <f t="shared" si="6"/>
        <v>Vacant (Vacated by A. Cabral eff. 8/30/25)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3">
        <v>0</v>
      </c>
      <c r="K58" s="33">
        <v>0</v>
      </c>
      <c r="L58" s="15">
        <f t="shared" si="8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7"/>
        <v>4</v>
      </c>
      <c r="B59" s="51"/>
      <c r="C59" s="51"/>
      <c r="D59" s="51"/>
      <c r="E59" s="7"/>
      <c r="F59" s="7"/>
      <c r="G59" s="7"/>
      <c r="H59" s="7"/>
      <c r="I59" s="7"/>
      <c r="J59" s="33"/>
      <c r="K59" s="33"/>
      <c r="L59" s="15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7"/>
        <v>5</v>
      </c>
      <c r="B60" s="51"/>
      <c r="C60" s="51"/>
      <c r="D60" s="51"/>
      <c r="E60" s="7"/>
      <c r="F60" s="7"/>
      <c r="G60" s="7"/>
      <c r="H60" s="7"/>
      <c r="I60" s="7"/>
      <c r="J60" s="33"/>
      <c r="K60" s="33"/>
      <c r="L60" s="15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7"/>
        <v>6</v>
      </c>
      <c r="B61" s="51"/>
      <c r="C61" s="51"/>
      <c r="D61" s="51"/>
      <c r="E61" s="7"/>
      <c r="F61" s="7"/>
      <c r="G61" s="7"/>
      <c r="H61" s="7"/>
      <c r="I61" s="7"/>
      <c r="J61" s="33"/>
      <c r="K61" s="33"/>
      <c r="L61" s="15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7"/>
        <v>7</v>
      </c>
      <c r="B62" s="51"/>
      <c r="C62" s="51"/>
      <c r="D62" s="51"/>
      <c r="E62" s="7"/>
      <c r="F62" s="7"/>
      <c r="G62" s="7"/>
      <c r="H62" s="7"/>
      <c r="I62" s="7"/>
      <c r="J62" s="33"/>
      <c r="K62" s="33"/>
      <c r="L62" s="15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7"/>
        <v>8</v>
      </c>
      <c r="B63" s="51"/>
      <c r="C63" s="51"/>
      <c r="D63" s="51"/>
      <c r="E63" s="7"/>
      <c r="F63" s="7"/>
      <c r="G63" s="7"/>
      <c r="H63" s="7"/>
      <c r="I63" s="7"/>
      <c r="J63" s="33"/>
      <c r="K63" s="33"/>
      <c r="L63" s="1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7"/>
        <v>9</v>
      </c>
      <c r="B64" s="51"/>
      <c r="C64" s="51"/>
      <c r="D64" s="51"/>
      <c r="E64" s="7"/>
      <c r="F64" s="7"/>
      <c r="G64" s="7"/>
      <c r="H64" s="7"/>
      <c r="I64" s="7"/>
      <c r="J64" s="33"/>
      <c r="K64" s="33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7"/>
        <v>10</v>
      </c>
      <c r="B65" s="51"/>
      <c r="C65" s="51"/>
      <c r="D65" s="51"/>
      <c r="E65" s="7"/>
      <c r="F65" s="7"/>
      <c r="G65" s="7"/>
      <c r="H65" s="7"/>
      <c r="I65" s="7"/>
      <c r="J65" s="33"/>
      <c r="K65" s="33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7"/>
        <v>11</v>
      </c>
      <c r="B66" s="51"/>
      <c r="C66" s="51"/>
      <c r="D66" s="51"/>
      <c r="E66" s="7"/>
      <c r="F66" s="7"/>
      <c r="G66" s="7"/>
      <c r="H66" s="7"/>
      <c r="I66" s="7"/>
      <c r="J66" s="33"/>
      <c r="K66" s="33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7"/>
        <v>12</v>
      </c>
      <c r="B67" s="51"/>
      <c r="C67" s="51"/>
      <c r="D67" s="51"/>
      <c r="E67" s="7"/>
      <c r="F67" s="7"/>
      <c r="G67" s="7"/>
      <c r="H67" s="7"/>
      <c r="I67" s="7"/>
      <c r="J67" s="33"/>
      <c r="K67" s="33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7"/>
        <v>13</v>
      </c>
      <c r="B68" s="51"/>
      <c r="C68" s="51"/>
      <c r="D68" s="51"/>
      <c r="E68" s="7"/>
      <c r="F68" s="7"/>
      <c r="G68" s="7"/>
      <c r="H68" s="7"/>
      <c r="I68" s="7"/>
      <c r="J68" s="33"/>
      <c r="K68" s="33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7"/>
        <v>14</v>
      </c>
      <c r="B69" s="51"/>
      <c r="C69" s="51"/>
      <c r="D69" s="51"/>
      <c r="E69" s="7"/>
      <c r="F69" s="7"/>
      <c r="G69" s="7"/>
      <c r="H69" s="7"/>
      <c r="I69" s="7"/>
      <c r="J69" s="33"/>
      <c r="K69" s="33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7"/>
        <v>15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7"/>
        <v>16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7"/>
        <v>17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7"/>
        <v>18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1"/>
      <c r="C80" s="51"/>
      <c r="D80" s="51"/>
      <c r="E80" s="7"/>
      <c r="F80" s="7"/>
      <c r="G80" s="7"/>
      <c r="H80" s="7"/>
      <c r="I80" s="7"/>
      <c r="J80" s="33"/>
      <c r="K80" s="33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60</v>
      </c>
      <c r="E81" s="10">
        <f t="shared" ref="E81:L81" si="9">SUM(E56:E80)</f>
        <v>0</v>
      </c>
      <c r="F81" s="10">
        <f t="shared" si="9"/>
        <v>0</v>
      </c>
      <c r="G81" s="10">
        <f t="shared" si="9"/>
        <v>0</v>
      </c>
      <c r="H81" s="10">
        <f t="shared" si="9"/>
        <v>0</v>
      </c>
      <c r="I81" s="10">
        <f t="shared" si="9"/>
        <v>0</v>
      </c>
      <c r="J81" s="10">
        <f t="shared" si="9"/>
        <v>0</v>
      </c>
      <c r="K81" s="10">
        <f t="shared" si="9"/>
        <v>0</v>
      </c>
      <c r="L81" s="10">
        <f t="shared" si="9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68</v>
      </c>
      <c r="B82" s="3" t="s">
        <v>86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69</v>
      </c>
      <c r="B83" s="3" t="s">
        <v>87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70</v>
      </c>
      <c r="B84" s="3" t="s">
        <v>88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56</v>
      </c>
      <c r="B85" s="3" t="s">
        <v>89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71</v>
      </c>
      <c r="B86" s="3" t="s">
        <v>90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72</v>
      </c>
      <c r="B87" s="3" t="s">
        <v>91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4
Agency Staffing Pattern</oddHeader>
  </headerFooter>
  <rowBreaks count="1" manualBreakCount="1">
    <brk id="4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E401D-D486-43FD-B027-13A2ABF95441}">
  <sheetPr codeName="Sheet13">
    <tabColor theme="6" tint="0.79998168889431442"/>
  </sheetPr>
  <dimension ref="A1:BV121"/>
  <sheetViews>
    <sheetView tabSelected="1" view="pageBreakPreview" zoomScale="90" zoomScaleNormal="100" zoomScaleSheetLayoutView="90" zoomScalePageLayoutView="50" workbookViewId="0">
      <selection activeCell="F35" sqref="F35"/>
    </sheetView>
  </sheetViews>
  <sheetFormatPr defaultColWidth="8.77734375" defaultRowHeight="11.25"/>
  <cols>
    <col min="1" max="1" width="2.77734375" style="9" customWidth="1"/>
    <col min="2" max="2" width="10.33203125" style="9" customWidth="1"/>
    <col min="3" max="3" width="30.44140625" style="9" customWidth="1"/>
    <col min="4" max="4" width="31.1093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761" t="s">
        <v>1</v>
      </c>
      <c r="B2" s="761"/>
      <c r="C2" s="761"/>
      <c r="D2" s="11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67"/>
      <c r="B3" s="67"/>
      <c r="C3" s="67"/>
      <c r="D3" s="1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761" t="s">
        <v>3</v>
      </c>
      <c r="B4" s="761"/>
      <c r="C4" s="761"/>
      <c r="D4" s="113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67"/>
      <c r="B5" s="67"/>
      <c r="C5" s="67"/>
      <c r="D5" s="1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761" t="s">
        <v>4</v>
      </c>
      <c r="B6" s="761"/>
      <c r="C6" s="67"/>
      <c r="D6" s="291" t="s">
        <v>415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67"/>
      <c r="B7" s="67"/>
      <c r="C7" s="67"/>
      <c r="D7" s="11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761" t="s">
        <v>5</v>
      </c>
      <c r="B8" s="761"/>
      <c r="D8" s="113" t="s">
        <v>97</v>
      </c>
      <c r="E8" s="292" t="s">
        <v>416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5" t="s">
        <v>6</v>
      </c>
      <c r="C11" s="56"/>
      <c r="D11" s="56"/>
      <c r="E11" s="56"/>
      <c r="F11" s="56"/>
      <c r="G11" s="56"/>
      <c r="H11" s="56"/>
      <c r="I11" s="56"/>
      <c r="J11" s="57"/>
      <c r="K11" s="3"/>
      <c r="L11" s="3"/>
      <c r="M11" s="3"/>
      <c r="N11" s="3"/>
      <c r="O11" s="3"/>
      <c r="P11" s="3"/>
      <c r="Q11" s="55" t="s">
        <v>6</v>
      </c>
      <c r="R11" s="57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3"/>
      <c r="C12" s="3"/>
      <c r="D12" s="3"/>
      <c r="E12" s="3"/>
      <c r="F12" s="3"/>
      <c r="G12" s="3"/>
      <c r="H12" s="3"/>
      <c r="I12" s="3"/>
      <c r="J12" s="42"/>
      <c r="K12" s="3"/>
      <c r="L12" s="3"/>
      <c r="M12" s="3"/>
      <c r="N12" s="3"/>
      <c r="O12" s="3"/>
      <c r="P12" s="3"/>
      <c r="Q12" s="43"/>
      <c r="R12" s="4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4" t="s">
        <v>7</v>
      </c>
      <c r="C13" s="45" t="s">
        <v>8</v>
      </c>
      <c r="D13" s="4" t="s">
        <v>9</v>
      </c>
      <c r="E13" s="45" t="s">
        <v>10</v>
      </c>
      <c r="F13" s="4" t="s">
        <v>11</v>
      </c>
      <c r="G13" s="32" t="s">
        <v>12</v>
      </c>
      <c r="H13" s="32" t="s">
        <v>13</v>
      </c>
      <c r="I13" s="32" t="s">
        <v>14</v>
      </c>
      <c r="J13" s="59" t="s">
        <v>15</v>
      </c>
      <c r="K13" s="45" t="s">
        <v>16</v>
      </c>
      <c r="L13" s="45" t="s">
        <v>17</v>
      </c>
      <c r="M13" s="4" t="s">
        <v>18</v>
      </c>
      <c r="N13" s="4" t="s">
        <v>19</v>
      </c>
      <c r="O13" s="4" t="s">
        <v>20</v>
      </c>
      <c r="P13" s="4" t="s">
        <v>21</v>
      </c>
      <c r="Q13" s="46" t="s">
        <v>22</v>
      </c>
      <c r="R13" s="59" t="s">
        <v>23</v>
      </c>
      <c r="S13" s="46" t="s">
        <v>24</v>
      </c>
      <c r="T13" s="18" t="s">
        <v>25</v>
      </c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0"/>
      <c r="B14" s="35" t="s">
        <v>0</v>
      </c>
      <c r="C14" s="54"/>
      <c r="D14" s="36" t="s">
        <v>0</v>
      </c>
      <c r="E14" s="36" t="s">
        <v>0</v>
      </c>
      <c r="F14" s="36" t="s">
        <v>0</v>
      </c>
      <c r="G14" s="38"/>
      <c r="H14" s="38" t="s">
        <v>0</v>
      </c>
      <c r="I14" s="748" t="s">
        <v>26</v>
      </c>
      <c r="J14" s="752"/>
      <c r="K14" s="22" t="s">
        <v>0</v>
      </c>
      <c r="L14" s="20"/>
      <c r="M14" s="22"/>
      <c r="N14" s="22"/>
      <c r="O14" s="22" t="s">
        <v>27</v>
      </c>
      <c r="P14" s="22"/>
      <c r="Q14" s="47"/>
      <c r="R14" s="48"/>
      <c r="S14" s="23"/>
      <c r="T14" s="23"/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4"/>
      <c r="B15" s="37" t="s">
        <v>28</v>
      </c>
      <c r="C15" s="38" t="s">
        <v>28</v>
      </c>
      <c r="D15" s="38" t="s">
        <v>29</v>
      </c>
      <c r="E15" s="38" t="s">
        <v>30</v>
      </c>
      <c r="F15" s="38" t="s">
        <v>0</v>
      </c>
      <c r="G15" s="38"/>
      <c r="H15" s="38" t="s">
        <v>0</v>
      </c>
      <c r="I15" s="750"/>
      <c r="J15" s="753"/>
      <c r="K15" s="25" t="s">
        <v>31</v>
      </c>
      <c r="L15" s="21" t="s">
        <v>32</v>
      </c>
      <c r="M15" s="21" t="s">
        <v>33</v>
      </c>
      <c r="N15" s="21" t="s">
        <v>34</v>
      </c>
      <c r="O15" s="21" t="s">
        <v>35</v>
      </c>
      <c r="P15" s="20" t="s">
        <v>36</v>
      </c>
      <c r="Q15" s="35" t="s">
        <v>37</v>
      </c>
      <c r="R15" s="49" t="s">
        <v>38</v>
      </c>
      <c r="S15" s="23" t="s">
        <v>39</v>
      </c>
      <c r="T15" s="26" t="s">
        <v>40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7" t="s">
        <v>41</v>
      </c>
      <c r="B16" s="39" t="s">
        <v>42</v>
      </c>
      <c r="C16" s="40" t="s">
        <v>43</v>
      </c>
      <c r="D16" s="40" t="s">
        <v>44</v>
      </c>
      <c r="E16" s="40" t="s">
        <v>45</v>
      </c>
      <c r="F16" s="40" t="s">
        <v>46</v>
      </c>
      <c r="G16" s="40" t="s">
        <v>47</v>
      </c>
      <c r="H16" s="40" t="s">
        <v>48</v>
      </c>
      <c r="I16" s="41" t="s">
        <v>49</v>
      </c>
      <c r="J16" s="58" t="s">
        <v>50</v>
      </c>
      <c r="K16" s="31" t="s">
        <v>51</v>
      </c>
      <c r="L16" s="73" t="s">
        <v>52</v>
      </c>
      <c r="M16" s="28" t="s">
        <v>53</v>
      </c>
      <c r="N16" s="28" t="s">
        <v>54</v>
      </c>
      <c r="O16" s="28" t="s">
        <v>55</v>
      </c>
      <c r="P16" s="30" t="s">
        <v>56</v>
      </c>
      <c r="Q16" s="44" t="s">
        <v>57</v>
      </c>
      <c r="R16" s="50" t="s">
        <v>57</v>
      </c>
      <c r="S16" s="31" t="s">
        <v>58</v>
      </c>
      <c r="T16" s="28" t="s">
        <v>59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s="713" customFormat="1" ht="12" thickTop="1">
      <c r="A17" s="6">
        <v>1</v>
      </c>
      <c r="B17" s="739" t="s">
        <v>417</v>
      </c>
      <c r="C17" s="740" t="s">
        <v>418</v>
      </c>
      <c r="D17" s="741" t="s">
        <v>328</v>
      </c>
      <c r="E17" s="734" t="s">
        <v>300</v>
      </c>
      <c r="F17" s="735">
        <v>41372</v>
      </c>
      <c r="G17" s="735">
        <v>0</v>
      </c>
      <c r="H17" s="735">
        <v>0</v>
      </c>
      <c r="I17" s="736"/>
      <c r="J17" s="735">
        <v>0</v>
      </c>
      <c r="K17" s="735">
        <v>41372</v>
      </c>
      <c r="L17" s="737">
        <f>+ROUND((K17*0.3077),0)</f>
        <v>12730</v>
      </c>
      <c r="M17" s="735">
        <v>495</v>
      </c>
      <c r="N17" s="738">
        <v>0</v>
      </c>
      <c r="O17" s="738">
        <f>ROUND((K17*0.0145),0)</f>
        <v>600</v>
      </c>
      <c r="P17" s="738">
        <v>187</v>
      </c>
      <c r="Q17" s="735">
        <v>2011</v>
      </c>
      <c r="R17" s="735">
        <v>297</v>
      </c>
      <c r="S17" s="738">
        <f>+L17+M17+N17+O17+P17+Q17+R17</f>
        <v>16320</v>
      </c>
      <c r="T17" s="738">
        <f>+K17+S17</f>
        <v>57692</v>
      </c>
      <c r="U17" s="711"/>
      <c r="V17" s="711"/>
      <c r="W17" s="711"/>
      <c r="X17" s="711"/>
      <c r="Y17" s="711"/>
      <c r="Z17" s="711"/>
      <c r="AA17" s="711"/>
      <c r="AB17" s="711"/>
      <c r="AC17" s="711"/>
      <c r="AD17" s="711"/>
      <c r="AE17" s="711"/>
      <c r="AF17" s="711"/>
      <c r="AG17" s="711"/>
      <c r="AH17" s="711"/>
      <c r="AI17" s="711"/>
      <c r="AJ17" s="711"/>
      <c r="AK17" s="711"/>
      <c r="AL17" s="711"/>
      <c r="AM17" s="711"/>
      <c r="AN17" s="711"/>
      <c r="AO17" s="711"/>
      <c r="AP17" s="711"/>
      <c r="AQ17" s="711"/>
      <c r="AR17" s="711"/>
      <c r="AS17" s="711"/>
      <c r="AT17" s="711"/>
      <c r="AU17" s="711"/>
      <c r="AV17" s="711"/>
      <c r="AW17" s="711"/>
      <c r="AX17" s="711"/>
      <c r="AY17" s="711"/>
      <c r="AZ17" s="711"/>
      <c r="BA17" s="711"/>
      <c r="BB17" s="711"/>
      <c r="BC17" s="711"/>
      <c r="BD17" s="711"/>
      <c r="BE17" s="712"/>
      <c r="BF17" s="712"/>
      <c r="BG17" s="712"/>
      <c r="BH17" s="712"/>
      <c r="BI17" s="712"/>
      <c r="BJ17" s="712"/>
      <c r="BK17" s="712"/>
      <c r="BL17" s="712"/>
      <c r="BM17" s="712"/>
      <c r="BN17" s="712"/>
      <c r="BO17" s="712"/>
      <c r="BP17" s="712"/>
      <c r="BQ17" s="712"/>
      <c r="BR17" s="712"/>
      <c r="BS17" s="712"/>
      <c r="BT17" s="712"/>
      <c r="BU17" s="712"/>
      <c r="BV17" s="712"/>
    </row>
    <row r="18" spans="1:74" s="307" customFormat="1">
      <c r="A18" s="74">
        <v>2</v>
      </c>
      <c r="B18" s="648">
        <v>7156</v>
      </c>
      <c r="C18" s="660" t="s">
        <v>344</v>
      </c>
      <c r="D18" s="424" t="s">
        <v>355</v>
      </c>
      <c r="E18" s="641" t="s">
        <v>300</v>
      </c>
      <c r="F18" s="424">
        <v>41372</v>
      </c>
      <c r="G18" s="639">
        <v>0</v>
      </c>
      <c r="H18" s="310">
        <v>0</v>
      </c>
      <c r="I18" s="631"/>
      <c r="J18" s="635">
        <v>0</v>
      </c>
      <c r="K18" s="636">
        <f>(+F18+G18+H18+J18)</f>
        <v>41372</v>
      </c>
      <c r="L18" s="633">
        <f>+ROUND((K18*0.3077),0)</f>
        <v>12730</v>
      </c>
      <c r="M18" s="424">
        <v>494</v>
      </c>
      <c r="N18" s="636">
        <v>0</v>
      </c>
      <c r="O18" s="636">
        <f>+ROUND((K18*0.0145),0)</f>
        <v>600</v>
      </c>
      <c r="P18" s="424">
        <v>187</v>
      </c>
      <c r="Q18" s="424">
        <v>8128</v>
      </c>
      <c r="R18" s="424">
        <v>297</v>
      </c>
      <c r="S18" s="636">
        <f>+L18+M18+N18+O18+P18+Q18+R18</f>
        <v>22436</v>
      </c>
      <c r="T18" s="636">
        <f>+K18+S18</f>
        <v>63808</v>
      </c>
      <c r="U18" s="305"/>
      <c r="V18" s="305"/>
      <c r="W18" s="305"/>
      <c r="X18" s="305"/>
      <c r="Y18" s="305"/>
      <c r="Z18" s="305"/>
      <c r="AA18" s="305"/>
      <c r="AB18" s="305"/>
      <c r="AC18" s="305"/>
      <c r="AD18" s="305"/>
      <c r="AE18" s="305"/>
      <c r="AF18" s="305"/>
      <c r="AG18" s="305"/>
      <c r="AH18" s="305"/>
      <c r="AI18" s="305"/>
      <c r="AJ18" s="305"/>
      <c r="AK18" s="305"/>
      <c r="AL18" s="305"/>
      <c r="AM18" s="305"/>
      <c r="AN18" s="305"/>
      <c r="AO18" s="305"/>
      <c r="AP18" s="305"/>
      <c r="AQ18" s="305"/>
      <c r="AR18" s="305"/>
      <c r="AS18" s="305"/>
      <c r="AT18" s="305"/>
      <c r="AU18" s="305"/>
      <c r="AV18" s="305"/>
      <c r="AW18" s="305"/>
      <c r="AX18" s="305"/>
      <c r="AY18" s="305"/>
      <c r="AZ18" s="305"/>
      <c r="BA18" s="305"/>
      <c r="BB18" s="305"/>
      <c r="BC18" s="305"/>
      <c r="BD18" s="305"/>
      <c r="BE18" s="306"/>
      <c r="BF18" s="306"/>
      <c r="BG18" s="306"/>
      <c r="BH18" s="306"/>
      <c r="BI18" s="306"/>
      <c r="BJ18" s="306"/>
      <c r="BK18" s="306"/>
      <c r="BL18" s="306"/>
      <c r="BM18" s="306"/>
      <c r="BN18" s="306"/>
      <c r="BO18" s="306"/>
      <c r="BP18" s="306"/>
      <c r="BQ18" s="306"/>
      <c r="BR18" s="306"/>
      <c r="BS18" s="306"/>
      <c r="BT18" s="306"/>
      <c r="BU18" s="306"/>
      <c r="BV18" s="306"/>
    </row>
    <row r="19" spans="1:74" s="307" customFormat="1">
      <c r="A19" s="74">
        <v>3</v>
      </c>
      <c r="B19" s="645" t="s">
        <v>419</v>
      </c>
      <c r="C19" s="628" t="s">
        <v>408</v>
      </c>
      <c r="D19" s="629" t="s">
        <v>449</v>
      </c>
      <c r="E19" s="630" t="s">
        <v>409</v>
      </c>
      <c r="F19" s="424">
        <v>34886</v>
      </c>
      <c r="G19" s="633">
        <v>0</v>
      </c>
      <c r="H19" s="634">
        <v>0</v>
      </c>
      <c r="I19" s="631"/>
      <c r="J19" s="635">
        <v>0</v>
      </c>
      <c r="K19" s="636">
        <v>34886</v>
      </c>
      <c r="L19" s="636">
        <f>+ROUND((K19*0.3077),0)</f>
        <v>10734</v>
      </c>
      <c r="M19" s="637">
        <v>495</v>
      </c>
      <c r="N19" s="638">
        <v>0</v>
      </c>
      <c r="O19" s="639">
        <f>ROUND((K19*0.0145),0)</f>
        <v>506</v>
      </c>
      <c r="P19" s="637">
        <v>187</v>
      </c>
      <c r="Q19" s="424">
        <v>8128</v>
      </c>
      <c r="R19" s="424">
        <v>297</v>
      </c>
      <c r="S19" s="636">
        <f>+L19+M19+N19+O19+P19+Q19+R19</f>
        <v>20347</v>
      </c>
      <c r="T19" s="636">
        <f>+K19+S19</f>
        <v>55233</v>
      </c>
      <c r="U19" s="305"/>
      <c r="V19" s="305"/>
      <c r="W19" s="305"/>
      <c r="X19" s="305"/>
      <c r="Y19" s="305"/>
      <c r="Z19" s="305"/>
      <c r="AA19" s="305"/>
      <c r="AB19" s="305"/>
      <c r="AC19" s="305"/>
      <c r="AD19" s="305"/>
      <c r="AE19" s="305"/>
      <c r="AF19" s="305"/>
      <c r="AG19" s="305"/>
      <c r="AH19" s="305"/>
      <c r="AI19" s="305"/>
      <c r="AJ19" s="305"/>
      <c r="AK19" s="305"/>
      <c r="AL19" s="305"/>
      <c r="AM19" s="305"/>
      <c r="AN19" s="305"/>
      <c r="AO19" s="305"/>
      <c r="AP19" s="305"/>
      <c r="AQ19" s="305"/>
      <c r="AR19" s="305"/>
      <c r="AS19" s="305"/>
      <c r="AT19" s="305"/>
      <c r="AU19" s="305"/>
      <c r="AV19" s="305"/>
      <c r="AW19" s="305"/>
      <c r="AX19" s="305"/>
      <c r="AY19" s="305"/>
      <c r="AZ19" s="305"/>
      <c r="BA19" s="305"/>
      <c r="BB19" s="305"/>
      <c r="BC19" s="305"/>
      <c r="BD19" s="305"/>
      <c r="BE19" s="306"/>
      <c r="BF19" s="306"/>
      <c r="BG19" s="306"/>
      <c r="BH19" s="306"/>
      <c r="BI19" s="306"/>
      <c r="BJ19" s="306"/>
      <c r="BK19" s="306"/>
      <c r="BL19" s="306"/>
      <c r="BM19" s="306"/>
      <c r="BN19" s="306"/>
      <c r="BO19" s="306"/>
      <c r="BP19" s="306"/>
      <c r="BQ19" s="306"/>
      <c r="BR19" s="306"/>
      <c r="BS19" s="306"/>
      <c r="BT19" s="306"/>
      <c r="BU19" s="306"/>
      <c r="BV19" s="306"/>
    </row>
    <row r="20" spans="1:74" s="307" customFormat="1">
      <c r="A20" s="74">
        <v>4</v>
      </c>
      <c r="B20" s="648" t="s">
        <v>420</v>
      </c>
      <c r="C20" s="658" t="s">
        <v>410</v>
      </c>
      <c r="D20" s="640" t="s">
        <v>499</v>
      </c>
      <c r="E20" s="676" t="s">
        <v>305</v>
      </c>
      <c r="F20" s="644">
        <v>32355</v>
      </c>
      <c r="G20" s="633">
        <v>0</v>
      </c>
      <c r="H20" s="634">
        <v>0</v>
      </c>
      <c r="I20" s="677"/>
      <c r="J20" s="347">
        <v>0</v>
      </c>
      <c r="K20" s="636">
        <v>32355</v>
      </c>
      <c r="L20" s="636">
        <f>+ROUND((K20*0.3077),0)</f>
        <v>9956</v>
      </c>
      <c r="M20" s="643">
        <v>495</v>
      </c>
      <c r="N20" s="638">
        <v>0</v>
      </c>
      <c r="O20" s="644">
        <f>ROUND((K20*0.0145),0)</f>
        <v>469</v>
      </c>
      <c r="P20" s="644">
        <v>187</v>
      </c>
      <c r="Q20" s="424">
        <v>8128</v>
      </c>
      <c r="R20" s="424">
        <v>297</v>
      </c>
      <c r="S20" s="636">
        <f>+L20+M20+N20+O20+P20+Q20+R20</f>
        <v>19532</v>
      </c>
      <c r="T20" s="636">
        <f>+K20+S20</f>
        <v>51887</v>
      </c>
      <c r="U20" s="305"/>
      <c r="V20" s="305"/>
      <c r="W20" s="305"/>
      <c r="X20" s="305"/>
      <c r="Y20" s="305"/>
      <c r="Z20" s="305"/>
      <c r="AA20" s="305"/>
      <c r="AB20" s="305"/>
      <c r="AC20" s="305"/>
      <c r="AD20" s="305"/>
      <c r="AE20" s="305"/>
      <c r="AF20" s="305"/>
      <c r="AG20" s="305"/>
      <c r="AH20" s="305"/>
      <c r="AI20" s="305"/>
      <c r="AJ20" s="305"/>
      <c r="AK20" s="305"/>
      <c r="AL20" s="305"/>
      <c r="AM20" s="305"/>
      <c r="AN20" s="305"/>
      <c r="AO20" s="305"/>
      <c r="AP20" s="305"/>
      <c r="AQ20" s="305"/>
      <c r="AR20" s="305"/>
      <c r="AS20" s="305"/>
      <c r="AT20" s="305"/>
      <c r="AU20" s="305"/>
      <c r="AV20" s="305"/>
      <c r="AW20" s="305"/>
      <c r="AX20" s="305"/>
      <c r="AY20" s="305"/>
      <c r="AZ20" s="305"/>
      <c r="BA20" s="305"/>
      <c r="BB20" s="305"/>
      <c r="BC20" s="305"/>
      <c r="BD20" s="305"/>
      <c r="BE20" s="306"/>
      <c r="BF20" s="306"/>
      <c r="BG20" s="306"/>
      <c r="BH20" s="306"/>
      <c r="BI20" s="306"/>
      <c r="BJ20" s="306"/>
      <c r="BK20" s="306"/>
      <c r="BL20" s="306"/>
      <c r="BM20" s="306"/>
      <c r="BN20" s="306"/>
      <c r="BO20" s="306"/>
      <c r="BP20" s="306"/>
      <c r="BQ20" s="306"/>
      <c r="BR20" s="306"/>
      <c r="BS20" s="306"/>
      <c r="BT20" s="306"/>
      <c r="BU20" s="306"/>
      <c r="BV20" s="306"/>
    </row>
    <row r="21" spans="1:74" s="307" customFormat="1">
      <c r="A21" s="74">
        <v>5</v>
      </c>
      <c r="B21" s="648" t="s">
        <v>421</v>
      </c>
      <c r="C21" s="658" t="s">
        <v>410</v>
      </c>
      <c r="D21" s="640" t="s">
        <v>500</v>
      </c>
      <c r="E21" s="641" t="s">
        <v>305</v>
      </c>
      <c r="F21" s="637">
        <v>32355</v>
      </c>
      <c r="G21" s="633">
        <v>0</v>
      </c>
      <c r="H21" s="634">
        <v>0</v>
      </c>
      <c r="I21" s="678"/>
      <c r="J21" s="334">
        <v>0</v>
      </c>
      <c r="K21" s="636">
        <v>32355</v>
      </c>
      <c r="L21" s="636">
        <f>+ROUND((K21*0.3077),0)</f>
        <v>9956</v>
      </c>
      <c r="M21" s="643">
        <v>495</v>
      </c>
      <c r="N21" s="638">
        <v>0</v>
      </c>
      <c r="O21" s="644">
        <f>ROUND((K21*0.0145),0)</f>
        <v>469</v>
      </c>
      <c r="P21" s="644">
        <v>187</v>
      </c>
      <c r="Q21" s="334">
        <v>8128</v>
      </c>
      <c r="R21" s="424">
        <v>297</v>
      </c>
      <c r="S21" s="636">
        <f>+L21+M21+N21+O21+P21+Q21+R21</f>
        <v>19532</v>
      </c>
      <c r="T21" s="636">
        <f>+K21+S21</f>
        <v>51887</v>
      </c>
      <c r="U21" s="305"/>
      <c r="V21" s="305"/>
      <c r="W21" s="305"/>
      <c r="X21" s="305"/>
      <c r="Y21" s="305"/>
      <c r="Z21" s="305"/>
      <c r="AA21" s="305"/>
      <c r="AB21" s="305"/>
      <c r="AC21" s="305"/>
      <c r="AD21" s="305"/>
      <c r="AE21" s="305"/>
      <c r="AF21" s="305"/>
      <c r="AG21" s="305"/>
      <c r="AH21" s="305"/>
      <c r="AI21" s="305"/>
      <c r="AJ21" s="305"/>
      <c r="AK21" s="305"/>
      <c r="AL21" s="305"/>
      <c r="AM21" s="305"/>
      <c r="AN21" s="305"/>
      <c r="AO21" s="305"/>
      <c r="AP21" s="305"/>
      <c r="AQ21" s="305"/>
      <c r="AR21" s="305"/>
      <c r="AS21" s="305"/>
      <c r="AT21" s="305"/>
      <c r="AU21" s="305"/>
      <c r="AV21" s="305"/>
      <c r="AW21" s="305"/>
      <c r="AX21" s="305"/>
      <c r="AY21" s="305"/>
      <c r="AZ21" s="305"/>
      <c r="BA21" s="305"/>
      <c r="BB21" s="305"/>
      <c r="BC21" s="305"/>
      <c r="BD21" s="305"/>
      <c r="BE21" s="306"/>
      <c r="BF21" s="306"/>
      <c r="BG21" s="306"/>
      <c r="BH21" s="306"/>
      <c r="BI21" s="306"/>
      <c r="BJ21" s="306"/>
      <c r="BK21" s="306"/>
      <c r="BL21" s="306"/>
      <c r="BM21" s="306"/>
      <c r="BN21" s="306"/>
      <c r="BO21" s="306"/>
      <c r="BP21" s="306"/>
      <c r="BQ21" s="306"/>
      <c r="BR21" s="306"/>
      <c r="BS21" s="306"/>
      <c r="BT21" s="306"/>
      <c r="BU21" s="306"/>
      <c r="BV21" s="306"/>
    </row>
    <row r="22" spans="1:74">
      <c r="A22" s="6">
        <v>6</v>
      </c>
      <c r="B22" s="648">
        <v>6669</v>
      </c>
      <c r="C22" s="665" t="s">
        <v>162</v>
      </c>
      <c r="D22" s="665" t="s">
        <v>492</v>
      </c>
      <c r="E22" s="679" t="s">
        <v>164</v>
      </c>
      <c r="F22" s="639">
        <v>30169</v>
      </c>
      <c r="G22" s="633">
        <v>0</v>
      </c>
      <c r="H22" s="634">
        <v>0</v>
      </c>
      <c r="I22" s="680"/>
      <c r="J22" s="341">
        <v>0</v>
      </c>
      <c r="K22" s="636">
        <v>30169</v>
      </c>
      <c r="L22" s="636">
        <v>9283</v>
      </c>
      <c r="M22" s="647">
        <v>494</v>
      </c>
      <c r="N22" s="636">
        <v>0</v>
      </c>
      <c r="O22" s="636">
        <v>437</v>
      </c>
      <c r="P22" s="424">
        <v>187</v>
      </c>
      <c r="Q22" s="341">
        <v>8128</v>
      </c>
      <c r="R22" s="424">
        <v>297</v>
      </c>
      <c r="S22" s="636">
        <v>18826</v>
      </c>
      <c r="T22" s="636">
        <v>48995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4">
        <v>7</v>
      </c>
      <c r="B23" s="648">
        <v>7087</v>
      </c>
      <c r="C23" s="659" t="s">
        <v>402</v>
      </c>
      <c r="D23" s="640" t="s">
        <v>403</v>
      </c>
      <c r="E23" s="676" t="s">
        <v>305</v>
      </c>
      <c r="F23" s="424">
        <v>32355</v>
      </c>
      <c r="G23" s="633">
        <v>0</v>
      </c>
      <c r="H23" s="634">
        <v>0</v>
      </c>
      <c r="I23" s="673"/>
      <c r="J23" s="674">
        <v>0</v>
      </c>
      <c r="K23" s="636">
        <v>32355</v>
      </c>
      <c r="L23" s="636">
        <v>9956</v>
      </c>
      <c r="M23" s="647">
        <v>495</v>
      </c>
      <c r="N23" s="636">
        <v>0</v>
      </c>
      <c r="O23" s="636">
        <v>469</v>
      </c>
      <c r="P23" s="424">
        <v>187</v>
      </c>
      <c r="Q23" s="347">
        <v>9340</v>
      </c>
      <c r="R23" s="424">
        <v>297</v>
      </c>
      <c r="S23" s="636">
        <v>20647</v>
      </c>
      <c r="T23" s="636">
        <v>53002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4">
        <v>8</v>
      </c>
      <c r="B24" s="648">
        <v>6565</v>
      </c>
      <c r="C24" s="681" t="s">
        <v>410</v>
      </c>
      <c r="D24" s="640" t="s">
        <v>501</v>
      </c>
      <c r="E24" s="641" t="s">
        <v>305</v>
      </c>
      <c r="F24" s="424">
        <v>32355</v>
      </c>
      <c r="G24" s="633">
        <v>0</v>
      </c>
      <c r="H24" s="634">
        <v>0</v>
      </c>
      <c r="I24" s="673">
        <v>45717</v>
      </c>
      <c r="J24" s="674">
        <v>1226</v>
      </c>
      <c r="K24" s="636">
        <f>(+F24+G24+H24+J24)</f>
        <v>33581</v>
      </c>
      <c r="L24" s="636">
        <f>+ROUND((K24*0.3077),0)</f>
        <v>10333</v>
      </c>
      <c r="M24" s="647">
        <v>495</v>
      </c>
      <c r="N24" s="636">
        <v>0</v>
      </c>
      <c r="O24" s="636">
        <f>ROUND((K24*0.0145),0)</f>
        <v>487</v>
      </c>
      <c r="P24" s="653">
        <v>187</v>
      </c>
      <c r="Q24" s="675">
        <v>9340</v>
      </c>
      <c r="R24" s="424">
        <v>297</v>
      </c>
      <c r="S24" s="636">
        <f>+L24+M24+N24+O24+P24+Q24+R24</f>
        <v>21139</v>
      </c>
      <c r="T24" s="636">
        <f>+K24+S24</f>
        <v>54720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4">
        <v>9</v>
      </c>
      <c r="B25" s="648">
        <v>6668</v>
      </c>
      <c r="C25" s="659" t="s">
        <v>411</v>
      </c>
      <c r="D25" s="640" t="s">
        <v>412</v>
      </c>
      <c r="E25" s="676" t="s">
        <v>305</v>
      </c>
      <c r="F25" s="424">
        <v>32355</v>
      </c>
      <c r="G25" s="633">
        <v>0</v>
      </c>
      <c r="H25" s="634">
        <v>0</v>
      </c>
      <c r="I25" s="673"/>
      <c r="J25" s="674">
        <v>0</v>
      </c>
      <c r="K25" s="636">
        <f>(+F25+G25+H25+J25)</f>
        <v>32355</v>
      </c>
      <c r="L25" s="636">
        <f>+ROUND((K25*0.3077),0)</f>
        <v>9956</v>
      </c>
      <c r="M25" s="643">
        <v>495</v>
      </c>
      <c r="N25" s="638">
        <v>0</v>
      </c>
      <c r="O25" s="638">
        <f>ROUND((K25*0.0145),0)</f>
        <v>469</v>
      </c>
      <c r="P25" s="644">
        <v>187</v>
      </c>
      <c r="Q25" s="675">
        <v>9340</v>
      </c>
      <c r="R25" s="424">
        <v>297</v>
      </c>
      <c r="S25" s="636">
        <f>+L25+M25+N25+O25+P25+Q25+R25</f>
        <v>20744</v>
      </c>
      <c r="T25" s="636">
        <f>+K25+S25</f>
        <v>53099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v>10</v>
      </c>
      <c r="B26" s="648"/>
      <c r="C26" s="650"/>
      <c r="D26" s="626"/>
      <c r="E26" s="652"/>
      <c r="F26" s="424"/>
      <c r="G26" s="633"/>
      <c r="H26" s="634"/>
      <c r="I26" s="673"/>
      <c r="J26" s="674"/>
      <c r="K26" s="636"/>
      <c r="L26" s="636"/>
      <c r="M26" s="647"/>
      <c r="N26" s="656"/>
      <c r="O26" s="657"/>
      <c r="P26" s="653"/>
      <c r="Q26" s="675"/>
      <c r="R26" s="675"/>
      <c r="S26" s="636"/>
      <c r="T26" s="636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v>11</v>
      </c>
      <c r="B27" s="648"/>
      <c r="C27" s="650"/>
      <c r="D27" s="651"/>
      <c r="E27" s="682"/>
      <c r="F27" s="424"/>
      <c r="G27" s="633"/>
      <c r="H27" s="634"/>
      <c r="I27" s="673"/>
      <c r="J27" s="674"/>
      <c r="K27" s="636"/>
      <c r="L27" s="636"/>
      <c r="M27" s="647"/>
      <c r="N27" s="636"/>
      <c r="O27" s="636"/>
      <c r="P27" s="424"/>
      <c r="Q27" s="675"/>
      <c r="R27" s="675"/>
      <c r="S27" s="636"/>
      <c r="T27" s="636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v>12</v>
      </c>
      <c r="B28" s="648"/>
      <c r="C28" s="650"/>
      <c r="D28" s="651"/>
      <c r="E28" s="682"/>
      <c r="F28" s="440"/>
      <c r="G28" s="639"/>
      <c r="H28" s="310"/>
      <c r="I28" s="673"/>
      <c r="J28" s="674"/>
      <c r="K28" s="636"/>
      <c r="L28" s="633"/>
      <c r="M28" s="424"/>
      <c r="N28" s="636"/>
      <c r="O28" s="636"/>
      <c r="P28" s="424"/>
      <c r="Q28" s="675"/>
      <c r="R28" s="675"/>
      <c r="S28" s="636"/>
      <c r="T28" s="636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v>13</v>
      </c>
      <c r="B29" s="648"/>
      <c r="C29" s="650"/>
      <c r="D29" s="651"/>
      <c r="E29" s="682"/>
      <c r="F29" s="424"/>
      <c r="G29" s="639"/>
      <c r="H29" s="310"/>
      <c r="I29" s="673"/>
      <c r="J29" s="674"/>
      <c r="K29" s="636"/>
      <c r="L29" s="633"/>
      <c r="M29" s="424"/>
      <c r="N29" s="636"/>
      <c r="O29" s="636"/>
      <c r="P29" s="424"/>
      <c r="Q29" s="675"/>
      <c r="R29" s="675"/>
      <c r="S29" s="636"/>
      <c r="T29" s="636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v>14</v>
      </c>
      <c r="B30" s="648"/>
      <c r="C30" s="683"/>
      <c r="D30" s="684"/>
      <c r="E30" s="682"/>
      <c r="F30" s="424"/>
      <c r="G30" s="639"/>
      <c r="H30" s="310"/>
      <c r="I30" s="673"/>
      <c r="J30" s="674"/>
      <c r="K30" s="636"/>
      <c r="L30" s="633"/>
      <c r="M30" s="424"/>
      <c r="N30" s="636"/>
      <c r="O30" s="636"/>
      <c r="P30" s="424"/>
      <c r="Q30" s="675"/>
      <c r="R30" s="675"/>
      <c r="S30" s="636"/>
      <c r="T30" s="636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v>15</v>
      </c>
      <c r="B31" s="327"/>
      <c r="C31" s="577"/>
      <c r="D31" s="577"/>
      <c r="E31" s="578"/>
      <c r="F31" s="312"/>
      <c r="G31" s="427"/>
      <c r="H31" s="92"/>
      <c r="I31" s="242"/>
      <c r="J31" s="285"/>
      <c r="K31" s="76"/>
      <c r="L31" s="75"/>
      <c r="M31" s="312"/>
      <c r="N31" s="76"/>
      <c r="O31" s="76"/>
      <c r="P31" s="312"/>
      <c r="Q31" s="167"/>
      <c r="R31" s="167"/>
      <c r="S31" s="76"/>
      <c r="T31" s="76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v>16</v>
      </c>
      <c r="B32" s="240"/>
      <c r="C32" s="577"/>
      <c r="D32" s="577"/>
      <c r="E32" s="578"/>
      <c r="F32" s="312"/>
      <c r="G32" s="427"/>
      <c r="H32" s="92"/>
      <c r="I32" s="492"/>
      <c r="J32" s="285"/>
      <c r="K32" s="76"/>
      <c r="L32" s="75"/>
      <c r="M32" s="312"/>
      <c r="N32" s="76"/>
      <c r="O32" s="76"/>
      <c r="P32" s="312"/>
      <c r="Q32" s="136"/>
      <c r="R32" s="136"/>
      <c r="S32" s="76"/>
      <c r="T32" s="76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v>17</v>
      </c>
      <c r="B33" s="327"/>
      <c r="C33" s="319"/>
      <c r="D33" s="319"/>
      <c r="E33" s="52"/>
      <c r="F33" s="312"/>
      <c r="G33" s="427"/>
      <c r="H33" s="92"/>
      <c r="I33" s="492"/>
      <c r="J33" s="285"/>
      <c r="K33" s="76"/>
      <c r="L33" s="75"/>
      <c r="M33" s="312"/>
      <c r="N33" s="76"/>
      <c r="O33" s="76"/>
      <c r="P33" s="312"/>
      <c r="Q33" s="167"/>
      <c r="R33" s="167"/>
      <c r="S33" s="76"/>
      <c r="T33" s="76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v>18</v>
      </c>
      <c r="B34" s="327"/>
      <c r="C34" s="319"/>
      <c r="D34" s="319"/>
      <c r="E34" s="52"/>
      <c r="F34" s="312"/>
      <c r="G34" s="427"/>
      <c r="H34" s="92"/>
      <c r="I34" s="492"/>
      <c r="J34" s="285"/>
      <c r="K34" s="76"/>
      <c r="L34" s="75"/>
      <c r="M34" s="312"/>
      <c r="N34" s="75"/>
      <c r="O34" s="76"/>
      <c r="P34" s="312"/>
      <c r="Q34" s="136"/>
      <c r="R34" s="136"/>
      <c r="S34" s="76"/>
      <c r="T34" s="76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327"/>
      <c r="C35" s="319"/>
      <c r="D35" s="319"/>
      <c r="E35" s="52"/>
      <c r="F35" s="312"/>
      <c r="G35" s="427"/>
      <c r="H35" s="92"/>
      <c r="I35" s="242"/>
      <c r="J35" s="285"/>
      <c r="K35" s="76"/>
      <c r="L35" s="75"/>
      <c r="M35" s="312"/>
      <c r="N35" s="76"/>
      <c r="O35" s="76"/>
      <c r="P35" s="312"/>
      <c r="Q35" s="167"/>
      <c r="R35" s="167"/>
      <c r="S35" s="76"/>
      <c r="T35" s="76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327"/>
      <c r="C36" s="319"/>
      <c r="D36" s="319"/>
      <c r="E36" s="52"/>
      <c r="F36" s="317"/>
      <c r="G36" s="427"/>
      <c r="H36" s="92"/>
      <c r="I36" s="493"/>
      <c r="J36" s="285"/>
      <c r="K36" s="76"/>
      <c r="L36" s="75"/>
      <c r="M36" s="312"/>
      <c r="N36" s="76"/>
      <c r="O36" s="76"/>
      <c r="P36" s="312"/>
      <c r="Q36" s="283"/>
      <c r="R36" s="283"/>
      <c r="S36" s="76"/>
      <c r="T36" s="76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240"/>
      <c r="C37" s="52"/>
      <c r="D37" s="52"/>
      <c r="E37" s="52"/>
      <c r="F37" s="312"/>
      <c r="G37" s="92"/>
      <c r="H37" s="92"/>
      <c r="I37" s="242"/>
      <c r="J37" s="285"/>
      <c r="K37" s="76"/>
      <c r="L37" s="75"/>
      <c r="M37" s="312"/>
      <c r="N37" s="76"/>
      <c r="O37" s="76"/>
      <c r="P37" s="312"/>
      <c r="Q37" s="167"/>
      <c r="R37" s="167"/>
      <c r="S37" s="76"/>
      <c r="T37" s="76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327"/>
      <c r="C38" s="52"/>
      <c r="D38" s="52"/>
      <c r="E38" s="52"/>
      <c r="F38" s="312"/>
      <c r="G38" s="92"/>
      <c r="H38" s="92"/>
      <c r="I38" s="242"/>
      <c r="J38" s="285"/>
      <c r="K38" s="76"/>
      <c r="L38" s="75"/>
      <c r="M38" s="312"/>
      <c r="N38" s="76"/>
      <c r="O38" s="76"/>
      <c r="P38" s="312"/>
      <c r="Q38" s="167"/>
      <c r="R38" s="167"/>
      <c r="S38" s="76"/>
      <c r="T38" s="76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327"/>
      <c r="C39" s="52"/>
      <c r="D39" s="52"/>
      <c r="E39" s="52"/>
      <c r="F39" s="427"/>
      <c r="G39" s="92"/>
      <c r="H39" s="92"/>
      <c r="I39" s="130"/>
      <c r="J39" s="128"/>
      <c r="K39" s="76"/>
      <c r="L39" s="75"/>
      <c r="M39" s="312"/>
      <c r="N39" s="76"/>
      <c r="O39" s="76"/>
      <c r="P39" s="312"/>
      <c r="Q39" s="167"/>
      <c r="R39" s="167"/>
      <c r="S39" s="76"/>
      <c r="T39" s="76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240"/>
      <c r="C40" s="52"/>
      <c r="D40" s="52"/>
      <c r="E40" s="52"/>
      <c r="F40" s="447"/>
      <c r="G40" s="427"/>
      <c r="H40" s="92"/>
      <c r="I40" s="288"/>
      <c r="J40" s="187"/>
      <c r="K40" s="303"/>
      <c r="L40" s="75"/>
      <c r="M40" s="312"/>
      <c r="N40" s="303"/>
      <c r="O40" s="76"/>
      <c r="P40" s="312"/>
      <c r="Q40" s="187"/>
      <c r="R40" s="187"/>
      <c r="S40" s="447"/>
      <c r="T40" s="76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240"/>
      <c r="C41" s="52"/>
      <c r="D41" s="52"/>
      <c r="E41" s="52"/>
      <c r="F41" s="312"/>
      <c r="G41" s="427"/>
      <c r="H41" s="92"/>
      <c r="I41" s="289"/>
      <c r="J41" s="167"/>
      <c r="K41" s="76"/>
      <c r="L41" s="75"/>
      <c r="M41" s="312"/>
      <c r="N41" s="76"/>
      <c r="O41" s="76"/>
      <c r="P41" s="312"/>
      <c r="Q41" s="167"/>
      <c r="R41" s="167"/>
      <c r="S41" s="76"/>
      <c r="T41" s="76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60</v>
      </c>
      <c r="E42" s="13" t="s">
        <v>61</v>
      </c>
      <c r="F42" s="10">
        <f>SUM(F17:F41)</f>
        <v>309574</v>
      </c>
      <c r="G42" s="10">
        <f>SUM(G17:G41)</f>
        <v>0</v>
      </c>
      <c r="H42" s="10">
        <f>SUM(H17:H41)</f>
        <v>0</v>
      </c>
      <c r="I42" s="12" t="s">
        <v>61</v>
      </c>
      <c r="J42" s="10">
        <f>SUM(J17:J41)</f>
        <v>1226</v>
      </c>
      <c r="K42" s="10">
        <f t="shared" ref="K42:T42" si="0">SUM(K17:K41)</f>
        <v>310800</v>
      </c>
      <c r="L42" s="10">
        <f>SUM(L17:L41)</f>
        <v>95634</v>
      </c>
      <c r="M42" s="10">
        <f t="shared" si="0"/>
        <v>4453</v>
      </c>
      <c r="N42" s="10">
        <f t="shared" si="0"/>
        <v>0</v>
      </c>
      <c r="O42" s="16">
        <f t="shared" si="0"/>
        <v>4506</v>
      </c>
      <c r="P42" s="16">
        <f t="shared" si="0"/>
        <v>1683</v>
      </c>
      <c r="Q42" s="16">
        <f t="shared" si="0"/>
        <v>70671</v>
      </c>
      <c r="R42" s="16">
        <f t="shared" si="0"/>
        <v>2673</v>
      </c>
      <c r="S42" s="16">
        <f t="shared" si="0"/>
        <v>179523</v>
      </c>
      <c r="T42" s="16">
        <f t="shared" si="0"/>
        <v>490323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62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7" t="s">
        <v>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64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65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2" t="s">
        <v>66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4" t="s">
        <v>6</v>
      </c>
      <c r="C49" s="95"/>
      <c r="D49" s="95"/>
      <c r="E49" s="95"/>
      <c r="F49" s="95"/>
      <c r="G49" s="95"/>
      <c r="H49" s="95"/>
      <c r="I49" s="95"/>
      <c r="J49" s="96"/>
      <c r="K49" s="97"/>
      <c r="L49" s="9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9" t="s">
        <v>67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2" t="s">
        <v>7</v>
      </c>
      <c r="C51" s="4" t="s">
        <v>8</v>
      </c>
      <c r="D51" s="4" t="s">
        <v>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15</v>
      </c>
      <c r="K51" s="4" t="s">
        <v>16</v>
      </c>
      <c r="L51" s="103" t="s">
        <v>17</v>
      </c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2"/>
      <c r="C52" s="45"/>
      <c r="D52" s="4"/>
      <c r="E52" s="45"/>
      <c r="F52" s="11" t="s">
        <v>68</v>
      </c>
      <c r="G52" s="63" t="s">
        <v>69</v>
      </c>
      <c r="H52" s="62" t="s">
        <v>70</v>
      </c>
      <c r="I52" s="62" t="s">
        <v>56</v>
      </c>
      <c r="J52" s="62" t="s">
        <v>71</v>
      </c>
      <c r="K52" s="62" t="s">
        <v>72</v>
      </c>
      <c r="L52" s="104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20"/>
      <c r="B53" s="105" t="s">
        <v>0</v>
      </c>
      <c r="C53" s="54"/>
      <c r="D53" s="36" t="s">
        <v>0</v>
      </c>
      <c r="E53" s="36" t="s">
        <v>73</v>
      </c>
      <c r="F53" s="60" t="s">
        <v>74</v>
      </c>
      <c r="G53" s="38"/>
      <c r="H53" s="38" t="s">
        <v>0</v>
      </c>
      <c r="I53" s="61" t="s">
        <v>75</v>
      </c>
      <c r="J53" s="38" t="s">
        <v>76</v>
      </c>
      <c r="K53" s="38" t="s">
        <v>77</v>
      </c>
      <c r="L53" s="106" t="s">
        <v>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4"/>
      <c r="B54" s="107" t="s">
        <v>28</v>
      </c>
      <c r="C54" s="38" t="s">
        <v>28</v>
      </c>
      <c r="D54" s="38" t="s">
        <v>29</v>
      </c>
      <c r="E54" s="38" t="s">
        <v>78</v>
      </c>
      <c r="F54" s="38" t="s">
        <v>78</v>
      </c>
      <c r="G54" s="38" t="s">
        <v>79</v>
      </c>
      <c r="H54" s="38" t="s">
        <v>79</v>
      </c>
      <c r="I54" s="38" t="s">
        <v>78</v>
      </c>
      <c r="J54" s="38" t="s">
        <v>78</v>
      </c>
      <c r="K54" s="38" t="s">
        <v>78</v>
      </c>
      <c r="L54" s="108" t="s">
        <v>80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7" t="s">
        <v>41</v>
      </c>
      <c r="B55" s="109" t="s">
        <v>42</v>
      </c>
      <c r="C55" s="110" t="s">
        <v>81</v>
      </c>
      <c r="D55" s="110" t="s">
        <v>44</v>
      </c>
      <c r="E55" s="110"/>
      <c r="F55" s="111" t="s">
        <v>82</v>
      </c>
      <c r="G55" s="111" t="s">
        <v>82</v>
      </c>
      <c r="H55" s="111" t="s">
        <v>83</v>
      </c>
      <c r="I55" s="111" t="s">
        <v>84</v>
      </c>
      <c r="J55" s="111" t="s">
        <v>84</v>
      </c>
      <c r="K55" s="111" t="s">
        <v>85</v>
      </c>
      <c r="L55" s="112" t="s">
        <v>51</v>
      </c>
      <c r="M55" s="53"/>
      <c r="N55" s="53"/>
      <c r="O55" s="5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1" t="str">
        <f t="shared" ref="B56:D59" si="1">+B17</f>
        <v>DCW25045</v>
      </c>
      <c r="C56" s="51" t="str">
        <f t="shared" si="1"/>
        <v>Eligibility Specialist Supervisor</v>
      </c>
      <c r="D56" s="51" t="str">
        <f t="shared" si="1"/>
        <v>Vacant (Recruitment in progress)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2">A56+1</f>
        <v>2</v>
      </c>
      <c r="B57" s="51">
        <f t="shared" si="1"/>
        <v>7156</v>
      </c>
      <c r="C57" s="51" t="str">
        <f t="shared" si="1"/>
        <v>Program Coordinator I</v>
      </c>
      <c r="D57" s="51" t="str">
        <f t="shared" si="1"/>
        <v>San Nicolas, Markele (Eff. 12/02/24)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3">
        <v>0</v>
      </c>
      <c r="K57" s="33">
        <v>0</v>
      </c>
      <c r="L57" s="15">
        <f t="shared" ref="L57:L59" si="3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2"/>
        <v>3</v>
      </c>
      <c r="B58" s="51" t="str">
        <f t="shared" si="1"/>
        <v>DCW25044</v>
      </c>
      <c r="C58" s="51" t="str">
        <f t="shared" si="1"/>
        <v>Eligibility Specialist II</v>
      </c>
      <c r="D58" s="51" t="str">
        <f t="shared" si="1"/>
        <v>Poblete, Monica Hanna P. (Eff. 4/14/2025)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3">
        <v>0</v>
      </c>
      <c r="K58" s="33">
        <v>0</v>
      </c>
      <c r="L58" s="15">
        <f t="shared" si="3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2"/>
        <v>4</v>
      </c>
      <c r="B59" s="51" t="str">
        <f t="shared" si="1"/>
        <v>DCW25049</v>
      </c>
      <c r="C59" s="51" t="str">
        <f t="shared" si="1"/>
        <v>Eligibility Specialist I</v>
      </c>
      <c r="D59" s="51" t="str">
        <f t="shared" si="1"/>
        <v>Benavente, Frankieann (Eff. 7/28/25)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3">
        <v>0</v>
      </c>
      <c r="K59" s="33">
        <v>0</v>
      </c>
      <c r="L59" s="15">
        <f t="shared" si="3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2"/>
        <v>5</v>
      </c>
      <c r="B60" s="51"/>
      <c r="C60" s="51"/>
      <c r="D60" s="51"/>
      <c r="E60" s="7"/>
      <c r="F60" s="7"/>
      <c r="G60" s="7"/>
      <c r="H60" s="7"/>
      <c r="I60" s="7"/>
      <c r="J60" s="33"/>
      <c r="K60" s="33"/>
      <c r="L60" s="15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2"/>
        <v>6</v>
      </c>
      <c r="B61" s="51"/>
      <c r="C61" s="51"/>
      <c r="D61" s="51"/>
      <c r="E61" s="7"/>
      <c r="F61" s="7"/>
      <c r="G61" s="7"/>
      <c r="H61" s="7"/>
      <c r="I61" s="7"/>
      <c r="J61" s="33"/>
      <c r="K61" s="33"/>
      <c r="L61" s="15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2"/>
        <v>7</v>
      </c>
      <c r="B62" s="51"/>
      <c r="C62" s="51"/>
      <c r="D62" s="51"/>
      <c r="E62" s="7"/>
      <c r="F62" s="7"/>
      <c r="G62" s="7"/>
      <c r="H62" s="7"/>
      <c r="I62" s="7"/>
      <c r="J62" s="33"/>
      <c r="K62" s="33"/>
      <c r="L62" s="15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2"/>
        <v>8</v>
      </c>
      <c r="B63" s="51"/>
      <c r="C63" s="51"/>
      <c r="D63" s="51"/>
      <c r="E63" s="7"/>
      <c r="F63" s="7"/>
      <c r="G63" s="7"/>
      <c r="H63" s="7"/>
      <c r="I63" s="7"/>
      <c r="J63" s="33"/>
      <c r="K63" s="33"/>
      <c r="L63" s="1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2"/>
        <v>9</v>
      </c>
      <c r="B64" s="51"/>
      <c r="C64" s="51"/>
      <c r="D64" s="51"/>
      <c r="E64" s="7"/>
      <c r="F64" s="7"/>
      <c r="G64" s="7"/>
      <c r="H64" s="7"/>
      <c r="I64" s="7"/>
      <c r="J64" s="33"/>
      <c r="K64" s="33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2"/>
        <v>10</v>
      </c>
      <c r="B65" s="51"/>
      <c r="C65" s="51"/>
      <c r="D65" s="51"/>
      <c r="E65" s="7"/>
      <c r="F65" s="7"/>
      <c r="G65" s="7"/>
      <c r="H65" s="7"/>
      <c r="I65" s="7"/>
      <c r="J65" s="33"/>
      <c r="K65" s="33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2"/>
        <v>11</v>
      </c>
      <c r="B66" s="51"/>
      <c r="C66" s="51"/>
      <c r="D66" s="51"/>
      <c r="E66" s="7"/>
      <c r="F66" s="7"/>
      <c r="G66" s="7"/>
      <c r="H66" s="7"/>
      <c r="I66" s="7"/>
      <c r="J66" s="33"/>
      <c r="K66" s="33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2"/>
        <v>12</v>
      </c>
      <c r="B67" s="51"/>
      <c r="C67" s="51"/>
      <c r="D67" s="51"/>
      <c r="E67" s="7"/>
      <c r="F67" s="7"/>
      <c r="G67" s="7"/>
      <c r="H67" s="7"/>
      <c r="I67" s="7"/>
      <c r="J67" s="33"/>
      <c r="K67" s="33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2"/>
        <v>13</v>
      </c>
      <c r="B68" s="51"/>
      <c r="C68" s="51"/>
      <c r="D68" s="51"/>
      <c r="E68" s="7"/>
      <c r="F68" s="7"/>
      <c r="G68" s="7"/>
      <c r="H68" s="7"/>
      <c r="I68" s="7"/>
      <c r="J68" s="33"/>
      <c r="K68" s="33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2"/>
        <v>14</v>
      </c>
      <c r="B69" s="51"/>
      <c r="C69" s="51"/>
      <c r="D69" s="51"/>
      <c r="E69" s="7"/>
      <c r="F69" s="7"/>
      <c r="G69" s="7"/>
      <c r="H69" s="7"/>
      <c r="I69" s="7"/>
      <c r="J69" s="33"/>
      <c r="K69" s="33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2"/>
        <v>15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2"/>
        <v>16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2"/>
        <v>17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2"/>
        <v>18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1"/>
      <c r="C80" s="51"/>
      <c r="D80" s="51"/>
      <c r="E80" s="7"/>
      <c r="F80" s="7"/>
      <c r="G80" s="7"/>
      <c r="H80" s="7"/>
      <c r="I80" s="7"/>
      <c r="J80" s="33"/>
      <c r="K80" s="33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60</v>
      </c>
      <c r="E81" s="10">
        <f t="shared" ref="E81:L81" si="4">SUM(E56:E80)</f>
        <v>0</v>
      </c>
      <c r="F81" s="10">
        <f t="shared" si="4"/>
        <v>0</v>
      </c>
      <c r="G81" s="10">
        <f t="shared" si="4"/>
        <v>0</v>
      </c>
      <c r="H81" s="10">
        <f t="shared" si="4"/>
        <v>0</v>
      </c>
      <c r="I81" s="10">
        <f t="shared" si="4"/>
        <v>0</v>
      </c>
      <c r="J81" s="10">
        <f t="shared" si="4"/>
        <v>0</v>
      </c>
      <c r="K81" s="10">
        <f t="shared" si="4"/>
        <v>0</v>
      </c>
      <c r="L81" s="10">
        <f t="shared" si="4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68</v>
      </c>
      <c r="B82" s="3" t="s">
        <v>86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69</v>
      </c>
      <c r="B83" s="3" t="s">
        <v>87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70</v>
      </c>
      <c r="B84" s="3" t="s">
        <v>88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56</v>
      </c>
      <c r="B85" s="3" t="s">
        <v>89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71</v>
      </c>
      <c r="B86" s="3" t="s">
        <v>90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72</v>
      </c>
      <c r="B87" s="3" t="s">
        <v>91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4
Agency Staffing Pattern</oddHeader>
  </headerFooter>
  <rowBreaks count="1" manualBreakCount="1">
    <brk id="47" max="16383" man="1"/>
  </rowBreaks>
  <ignoredErrors>
    <ignoredError sqref="O18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tabColor theme="6" tint="0.79998168889431442"/>
  </sheetPr>
  <dimension ref="A1:BV121"/>
  <sheetViews>
    <sheetView tabSelected="1" view="pageBreakPreview" zoomScale="80" zoomScaleNormal="145" zoomScaleSheetLayoutView="80" zoomScalePageLayoutView="50" workbookViewId="0">
      <selection activeCell="F35" sqref="F35"/>
    </sheetView>
  </sheetViews>
  <sheetFormatPr defaultColWidth="8.77734375" defaultRowHeight="11.25"/>
  <cols>
    <col min="1" max="1" width="3.88671875" style="9" customWidth="1"/>
    <col min="2" max="2" width="5.77734375" style="9" customWidth="1"/>
    <col min="3" max="3" width="21.44140625" style="9" bestFit="1" customWidth="1"/>
    <col min="4" max="4" width="28.4414062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761" t="s">
        <v>1</v>
      </c>
      <c r="B2" s="761"/>
      <c r="C2" s="761"/>
      <c r="D2" s="11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7"/>
      <c r="B3" s="67"/>
      <c r="C3" s="67"/>
      <c r="D3" s="1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761" t="s">
        <v>3</v>
      </c>
      <c r="B4" s="761"/>
      <c r="C4" s="761"/>
      <c r="D4" s="113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7"/>
      <c r="B5" s="67"/>
      <c r="C5" s="67"/>
      <c r="D5" s="1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761" t="s">
        <v>4</v>
      </c>
      <c r="B6" s="761"/>
      <c r="C6" s="67"/>
      <c r="D6" s="17" t="s">
        <v>100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7"/>
      <c r="B7" s="67"/>
      <c r="C7" s="67"/>
      <c r="D7" s="11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761" t="s">
        <v>5</v>
      </c>
      <c r="B8" s="761"/>
      <c r="D8" s="113" t="s">
        <v>97</v>
      </c>
      <c r="E8" s="114" t="s">
        <v>422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 t="s">
        <v>0</v>
      </c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5" t="s">
        <v>6</v>
      </c>
      <c r="C11" s="56"/>
      <c r="D11" s="56"/>
      <c r="E11" s="56"/>
      <c r="F11" s="56"/>
      <c r="G11" s="56"/>
      <c r="H11" s="56"/>
      <c r="I11" s="56"/>
      <c r="J11" s="57"/>
      <c r="K11" s="3"/>
      <c r="L11" s="3"/>
      <c r="M11" s="3"/>
      <c r="N11" s="3"/>
      <c r="O11" s="3"/>
      <c r="P11" s="3"/>
      <c r="Q11" s="55" t="s">
        <v>6</v>
      </c>
      <c r="R11" s="57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3"/>
      <c r="C12" s="3"/>
      <c r="D12" s="3"/>
      <c r="E12" s="3"/>
      <c r="F12" s="3"/>
      <c r="G12" s="3"/>
      <c r="H12" s="3"/>
      <c r="I12" s="3"/>
      <c r="J12" s="42"/>
      <c r="K12" s="3"/>
      <c r="L12" s="3"/>
      <c r="M12" s="3"/>
      <c r="N12" s="3"/>
      <c r="O12" s="3"/>
      <c r="P12" s="3"/>
      <c r="Q12" s="43"/>
      <c r="R12" s="4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4" t="s">
        <v>7</v>
      </c>
      <c r="C13" s="45" t="s">
        <v>8</v>
      </c>
      <c r="D13" s="4" t="s">
        <v>9</v>
      </c>
      <c r="E13" s="45" t="s">
        <v>10</v>
      </c>
      <c r="F13" s="4" t="s">
        <v>11</v>
      </c>
      <c r="G13" s="32" t="s">
        <v>12</v>
      </c>
      <c r="H13" s="32" t="s">
        <v>13</v>
      </c>
      <c r="I13" s="32" t="s">
        <v>14</v>
      </c>
      <c r="J13" s="59" t="s">
        <v>15</v>
      </c>
      <c r="K13" s="45" t="s">
        <v>16</v>
      </c>
      <c r="L13" s="45" t="s">
        <v>17</v>
      </c>
      <c r="M13" s="4" t="s">
        <v>18</v>
      </c>
      <c r="N13" s="4" t="s">
        <v>19</v>
      </c>
      <c r="O13" s="4" t="s">
        <v>20</v>
      </c>
      <c r="P13" s="4" t="s">
        <v>21</v>
      </c>
      <c r="Q13" s="46" t="s">
        <v>22</v>
      </c>
      <c r="R13" s="59" t="s">
        <v>23</v>
      </c>
      <c r="S13" s="46" t="s">
        <v>24</v>
      </c>
      <c r="T13" s="18" t="s">
        <v>25</v>
      </c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0"/>
      <c r="B14" s="35" t="s">
        <v>0</v>
      </c>
      <c r="C14" s="54"/>
      <c r="D14" s="36" t="s">
        <v>0</v>
      </c>
      <c r="E14" s="36" t="s">
        <v>0</v>
      </c>
      <c r="F14" s="36" t="s">
        <v>0</v>
      </c>
      <c r="G14" s="38"/>
      <c r="H14" s="38" t="s">
        <v>0</v>
      </c>
      <c r="I14" s="748" t="s">
        <v>26</v>
      </c>
      <c r="J14" s="752"/>
      <c r="K14" s="22" t="s">
        <v>0</v>
      </c>
      <c r="L14" s="20"/>
      <c r="M14" s="22"/>
      <c r="N14" s="22"/>
      <c r="O14" s="22" t="s">
        <v>27</v>
      </c>
      <c r="P14" s="22"/>
      <c r="Q14" s="47"/>
      <c r="R14" s="48"/>
      <c r="S14" s="23"/>
      <c r="T14" s="23"/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4"/>
      <c r="B15" s="37" t="s">
        <v>28</v>
      </c>
      <c r="C15" s="38" t="s">
        <v>28</v>
      </c>
      <c r="D15" s="38" t="s">
        <v>29</v>
      </c>
      <c r="E15" s="38" t="s">
        <v>30</v>
      </c>
      <c r="F15" s="38" t="s">
        <v>0</v>
      </c>
      <c r="G15" s="38"/>
      <c r="H15" s="38" t="s">
        <v>0</v>
      </c>
      <c r="I15" s="750"/>
      <c r="J15" s="753"/>
      <c r="K15" s="25" t="s">
        <v>31</v>
      </c>
      <c r="L15" s="21" t="s">
        <v>32</v>
      </c>
      <c r="M15" s="21" t="s">
        <v>33</v>
      </c>
      <c r="N15" s="21" t="s">
        <v>34</v>
      </c>
      <c r="O15" s="21" t="s">
        <v>35</v>
      </c>
      <c r="P15" s="20" t="s">
        <v>36</v>
      </c>
      <c r="Q15" s="35" t="s">
        <v>37</v>
      </c>
      <c r="R15" s="49" t="s">
        <v>38</v>
      </c>
      <c r="S15" s="23" t="s">
        <v>39</v>
      </c>
      <c r="T15" s="26" t="s">
        <v>40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7" t="s">
        <v>41</v>
      </c>
      <c r="B16" s="39" t="s">
        <v>42</v>
      </c>
      <c r="C16" s="40" t="s">
        <v>43</v>
      </c>
      <c r="D16" s="40" t="s">
        <v>44</v>
      </c>
      <c r="E16" s="40" t="s">
        <v>45</v>
      </c>
      <c r="F16" s="40" t="s">
        <v>46</v>
      </c>
      <c r="G16" s="40" t="s">
        <v>47</v>
      </c>
      <c r="H16" s="40" t="s">
        <v>48</v>
      </c>
      <c r="I16" s="41" t="s">
        <v>49</v>
      </c>
      <c r="J16" s="58" t="s">
        <v>50</v>
      </c>
      <c r="K16" s="31" t="s">
        <v>51</v>
      </c>
      <c r="L16" s="73" t="s">
        <v>52</v>
      </c>
      <c r="M16" s="28" t="s">
        <v>53</v>
      </c>
      <c r="N16" s="28" t="s">
        <v>54</v>
      </c>
      <c r="O16" s="28" t="s">
        <v>55</v>
      </c>
      <c r="P16" s="30" t="s">
        <v>56</v>
      </c>
      <c r="Q16" s="44" t="s">
        <v>57</v>
      </c>
      <c r="R16" s="50" t="s">
        <v>57</v>
      </c>
      <c r="S16" s="31" t="s">
        <v>58</v>
      </c>
      <c r="T16" s="28" t="s">
        <v>59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Top="1">
      <c r="A17" s="6">
        <v>1</v>
      </c>
      <c r="B17" s="70">
        <v>6887</v>
      </c>
      <c r="C17" s="295" t="s">
        <v>93</v>
      </c>
      <c r="D17" s="296" t="s">
        <v>94</v>
      </c>
      <c r="E17" s="52" t="s">
        <v>98</v>
      </c>
      <c r="F17" s="29">
        <f>21.15*2080</f>
        <v>43992</v>
      </c>
      <c r="G17" s="29">
        <v>0</v>
      </c>
      <c r="H17" s="29">
        <f>+L56</f>
        <v>0</v>
      </c>
      <c r="I17" s="8">
        <v>45828</v>
      </c>
      <c r="J17" s="29">
        <f>0.8*2080</f>
        <v>1664</v>
      </c>
      <c r="K17" s="29">
        <f>(+F17+G17+H17+J17)</f>
        <v>45656</v>
      </c>
      <c r="L17" s="64">
        <f>+ROUND((K17*0.3077),0)</f>
        <v>14048</v>
      </c>
      <c r="M17" s="29">
        <v>495</v>
      </c>
      <c r="N17" s="16">
        <v>0</v>
      </c>
      <c r="O17" s="16">
        <f t="shared" ref="O17" si="0">ROUND((K17*0.0145),0)</f>
        <v>662</v>
      </c>
      <c r="P17" s="16">
        <v>187</v>
      </c>
      <c r="Q17" s="65">
        <v>0</v>
      </c>
      <c r="R17" s="65">
        <v>0</v>
      </c>
      <c r="S17" s="16">
        <f t="shared" ref="S17:S18" si="1">+L17+M17+N17+O17+P17+Q17+R17</f>
        <v>15392</v>
      </c>
      <c r="T17" s="16">
        <f t="shared" ref="T17:T18" si="2">+K17+S17</f>
        <v>61048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34" si="3">A17+1</f>
        <v>2</v>
      </c>
      <c r="B18" s="68">
        <v>9220</v>
      </c>
      <c r="C18" s="297" t="s">
        <v>96</v>
      </c>
      <c r="D18" s="296" t="s">
        <v>95</v>
      </c>
      <c r="E18" s="71" t="s">
        <v>99</v>
      </c>
      <c r="F18" s="7">
        <v>66142</v>
      </c>
      <c r="G18" s="7">
        <v>0</v>
      </c>
      <c r="H18" s="66">
        <f t="shared" ref="H18" si="4">+L57</f>
        <v>0</v>
      </c>
      <c r="I18" s="8"/>
      <c r="J18" s="33">
        <v>0</v>
      </c>
      <c r="K18" s="15">
        <f t="shared" ref="K18" si="5">(+F18+G18+H18+J18)</f>
        <v>66142</v>
      </c>
      <c r="L18" s="15">
        <f>+ROUND((K18*0.3077),0)</f>
        <v>20352</v>
      </c>
      <c r="M18" s="15">
        <v>495</v>
      </c>
      <c r="N18" s="15">
        <v>0</v>
      </c>
      <c r="O18" s="15">
        <f t="shared" ref="O18" si="6">ROUND((K18*0.0145),0)</f>
        <v>959</v>
      </c>
      <c r="P18" s="16">
        <v>187</v>
      </c>
      <c r="Q18" s="15">
        <v>0</v>
      </c>
      <c r="R18" s="15">
        <v>0</v>
      </c>
      <c r="S18" s="15">
        <f t="shared" si="1"/>
        <v>21993</v>
      </c>
      <c r="T18" s="15">
        <f t="shared" si="2"/>
        <v>88135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3"/>
        <v>3</v>
      </c>
      <c r="B19" s="70"/>
      <c r="C19" s="69"/>
      <c r="D19" s="71"/>
      <c r="E19" s="71"/>
      <c r="F19" s="7"/>
      <c r="G19" s="7"/>
      <c r="H19" s="66"/>
      <c r="I19" s="8"/>
      <c r="J19" s="33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3"/>
        <v>4</v>
      </c>
      <c r="B20" s="70"/>
      <c r="C20" s="69"/>
      <c r="D20" s="71"/>
      <c r="E20" s="71"/>
      <c r="F20" s="7"/>
      <c r="G20" s="7"/>
      <c r="H20" s="66"/>
      <c r="I20" s="8"/>
      <c r="J20" s="33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3"/>
        <v>5</v>
      </c>
      <c r="B21" s="70"/>
      <c r="C21" s="69"/>
      <c r="D21" s="71"/>
      <c r="E21" s="71"/>
      <c r="F21" s="7"/>
      <c r="G21" s="7"/>
      <c r="H21" s="66"/>
      <c r="I21" s="86"/>
      <c r="J21" s="87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3"/>
        <v>6</v>
      </c>
      <c r="B22" s="70"/>
      <c r="C22" s="69"/>
      <c r="D22" s="71"/>
      <c r="E22" s="71"/>
      <c r="F22" s="7"/>
      <c r="G22" s="7"/>
      <c r="H22" s="66"/>
      <c r="I22" s="88"/>
      <c r="J22" s="89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4">
        <f t="shared" si="3"/>
        <v>7</v>
      </c>
      <c r="B23" s="77"/>
      <c r="C23" s="81"/>
      <c r="D23" s="71"/>
      <c r="E23" s="71"/>
      <c r="F23" s="75"/>
      <c r="G23" s="75"/>
      <c r="H23" s="66"/>
      <c r="I23" s="90"/>
      <c r="J23" s="91"/>
      <c r="K23" s="76"/>
      <c r="L23" s="15"/>
      <c r="M23" s="15"/>
      <c r="N23" s="76"/>
      <c r="O23" s="76"/>
      <c r="P23" s="15"/>
      <c r="Q23" s="15"/>
      <c r="R23" s="15"/>
      <c r="S23" s="76"/>
      <c r="T23" s="76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4">
        <f t="shared" si="3"/>
        <v>8</v>
      </c>
      <c r="B24" s="80"/>
      <c r="C24" s="83"/>
      <c r="D24" s="84"/>
      <c r="E24" s="71"/>
      <c r="F24" s="75"/>
      <c r="G24" s="75"/>
      <c r="H24" s="66"/>
      <c r="I24" s="90"/>
      <c r="J24" s="91"/>
      <c r="K24" s="76"/>
      <c r="L24" s="15"/>
      <c r="M24" s="15"/>
      <c r="N24" s="76"/>
      <c r="O24" s="76"/>
      <c r="P24" s="15"/>
      <c r="Q24" s="15"/>
      <c r="R24" s="15"/>
      <c r="S24" s="76"/>
      <c r="T24" s="76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4">
        <f t="shared" si="3"/>
        <v>9</v>
      </c>
      <c r="B25" s="77"/>
      <c r="C25" s="81"/>
      <c r="D25" s="82"/>
      <c r="E25" s="79"/>
      <c r="F25" s="75"/>
      <c r="G25" s="75"/>
      <c r="H25" s="66"/>
      <c r="I25" s="90"/>
      <c r="J25" s="91"/>
      <c r="K25" s="76"/>
      <c r="L25" s="15"/>
      <c r="M25" s="15"/>
      <c r="N25" s="76"/>
      <c r="O25" s="76"/>
      <c r="P25" s="15"/>
      <c r="Q25" s="15"/>
      <c r="R25" s="15"/>
      <c r="S25" s="76"/>
      <c r="T25" s="76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3"/>
        <v>10</v>
      </c>
      <c r="B26" s="70"/>
      <c r="C26" s="69"/>
      <c r="D26" s="71"/>
      <c r="E26" s="71"/>
      <c r="F26" s="7"/>
      <c r="G26" s="7"/>
      <c r="H26" s="66"/>
      <c r="I26" s="88"/>
      <c r="J26" s="89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3"/>
        <v>11</v>
      </c>
      <c r="B27" s="70"/>
      <c r="C27" s="69"/>
      <c r="D27" s="71"/>
      <c r="E27" s="71"/>
      <c r="F27" s="7"/>
      <c r="G27" s="7"/>
      <c r="H27" s="66"/>
      <c r="I27" s="88"/>
      <c r="J27" s="89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3"/>
        <v>12</v>
      </c>
      <c r="B28" s="70"/>
      <c r="C28" s="69"/>
      <c r="D28" s="71"/>
      <c r="E28" s="71"/>
      <c r="F28" s="7"/>
      <c r="G28" s="7"/>
      <c r="H28" s="66"/>
      <c r="I28" s="88"/>
      <c r="J28" s="89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3"/>
        <v>13</v>
      </c>
      <c r="B29" s="70"/>
      <c r="C29" s="69"/>
      <c r="D29" s="71"/>
      <c r="E29" s="71"/>
      <c r="F29" s="7"/>
      <c r="G29" s="7"/>
      <c r="H29" s="66"/>
      <c r="I29" s="88"/>
      <c r="J29" s="89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3"/>
        <v>14</v>
      </c>
      <c r="B30" s="70"/>
      <c r="C30" s="85"/>
      <c r="D30" s="79"/>
      <c r="E30" s="78"/>
      <c r="F30" s="7"/>
      <c r="G30" s="75"/>
      <c r="H30" s="66"/>
      <c r="I30" s="90"/>
      <c r="J30" s="91"/>
      <c r="K30" s="76"/>
      <c r="L30" s="15"/>
      <c r="M30" s="92"/>
      <c r="N30" s="76"/>
      <c r="O30" s="76"/>
      <c r="P30" s="76"/>
      <c r="Q30" s="93"/>
      <c r="R30" s="93"/>
      <c r="S30" s="76"/>
      <c r="T30" s="76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3"/>
        <v>15</v>
      </c>
      <c r="B31" s="6"/>
      <c r="C31" s="52"/>
      <c r="D31" s="52"/>
      <c r="E31" s="52"/>
      <c r="F31" s="7"/>
      <c r="G31" s="7"/>
      <c r="H31" s="66"/>
      <c r="I31" s="88"/>
      <c r="J31" s="89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3"/>
        <v>16</v>
      </c>
      <c r="B32" s="6"/>
      <c r="C32" s="52"/>
      <c r="D32" s="52"/>
      <c r="E32" s="52"/>
      <c r="F32" s="7"/>
      <c r="G32" s="7"/>
      <c r="H32" s="66"/>
      <c r="I32" s="8"/>
      <c r="J32" s="33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3"/>
        <v>17</v>
      </c>
      <c r="B33" s="6"/>
      <c r="C33" s="52"/>
      <c r="D33" s="52"/>
      <c r="E33" s="52"/>
      <c r="F33" s="7"/>
      <c r="G33" s="7"/>
      <c r="H33" s="66"/>
      <c r="I33" s="8"/>
      <c r="J33" s="33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3"/>
        <v>18</v>
      </c>
      <c r="B34" s="6"/>
      <c r="C34" s="52"/>
      <c r="D34" s="52"/>
      <c r="E34" s="52"/>
      <c r="F34" s="7"/>
      <c r="G34" s="7"/>
      <c r="H34" s="66"/>
      <c r="I34" s="8"/>
      <c r="J34" s="33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6"/>
      <c r="C35" s="52"/>
      <c r="D35" s="52"/>
      <c r="E35" s="52"/>
      <c r="F35" s="7"/>
      <c r="G35" s="75"/>
      <c r="H35" s="66"/>
      <c r="I35" s="8"/>
      <c r="J35" s="33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"/>
      <c r="C36" s="52"/>
      <c r="D36" s="52"/>
      <c r="E36" s="52"/>
      <c r="F36" s="7"/>
      <c r="G36" s="7"/>
      <c r="H36" s="66"/>
      <c r="I36" s="8"/>
      <c r="J36" s="33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6"/>
      <c r="C37" s="52"/>
      <c r="D37" s="52"/>
      <c r="E37" s="52"/>
      <c r="F37" s="7"/>
      <c r="G37" s="7"/>
      <c r="H37" s="66"/>
      <c r="I37" s="8"/>
      <c r="J37" s="33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2"/>
      <c r="D38" s="52"/>
      <c r="E38" s="52"/>
      <c r="F38" s="7"/>
      <c r="G38" s="7"/>
      <c r="H38" s="66"/>
      <c r="I38" s="8"/>
      <c r="J38" s="33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2"/>
      <c r="D39" s="52"/>
      <c r="E39" s="52"/>
      <c r="F39" s="7"/>
      <c r="G39" s="7"/>
      <c r="H39" s="66"/>
      <c r="I39" s="8"/>
      <c r="J39" s="33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2"/>
      <c r="D40" s="52"/>
      <c r="E40" s="52"/>
      <c r="F40" s="7"/>
      <c r="G40" s="75"/>
      <c r="H40" s="66"/>
      <c r="I40" s="8"/>
      <c r="J40" s="33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2"/>
      <c r="D41" s="52"/>
      <c r="E41" s="52"/>
      <c r="F41" s="7"/>
      <c r="G41" s="7"/>
      <c r="H41" s="66"/>
      <c r="I41" s="8"/>
      <c r="J41" s="33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60</v>
      </c>
      <c r="E42" s="13" t="s">
        <v>61</v>
      </c>
      <c r="F42" s="10">
        <f>SUM(F17:F41)</f>
        <v>110134</v>
      </c>
      <c r="G42" s="10">
        <f>SUM(G17:G41)</f>
        <v>0</v>
      </c>
      <c r="H42" s="10">
        <f>SUM(H17:H41)</f>
        <v>0</v>
      </c>
      <c r="I42" s="12" t="s">
        <v>61</v>
      </c>
      <c r="J42" s="10">
        <f>SUM(J17:J41)</f>
        <v>1664</v>
      </c>
      <c r="K42" s="10">
        <f t="shared" ref="K42:T42" si="7">SUM(K17:K41)</f>
        <v>111798</v>
      </c>
      <c r="L42" s="10">
        <f>SUM(L17:L41)</f>
        <v>34400</v>
      </c>
      <c r="M42" s="10">
        <f t="shared" si="7"/>
        <v>990</v>
      </c>
      <c r="N42" s="10">
        <f t="shared" si="7"/>
        <v>0</v>
      </c>
      <c r="O42" s="16">
        <f t="shared" si="7"/>
        <v>1621</v>
      </c>
      <c r="P42" s="16">
        <f t="shared" si="7"/>
        <v>374</v>
      </c>
      <c r="Q42" s="16">
        <f t="shared" si="7"/>
        <v>0</v>
      </c>
      <c r="R42" s="16">
        <f t="shared" si="7"/>
        <v>0</v>
      </c>
      <c r="S42" s="16">
        <f t="shared" si="7"/>
        <v>37385</v>
      </c>
      <c r="T42" s="16">
        <f t="shared" si="7"/>
        <v>149183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62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7" t="s">
        <v>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64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65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2" t="s">
        <v>66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4" t="s">
        <v>6</v>
      </c>
      <c r="C49" s="95"/>
      <c r="D49" s="95"/>
      <c r="E49" s="95"/>
      <c r="F49" s="95"/>
      <c r="G49" s="95"/>
      <c r="H49" s="95"/>
      <c r="I49" s="95"/>
      <c r="J49" s="96"/>
      <c r="K49" s="97"/>
      <c r="L49" s="9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9" t="s">
        <v>67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2" t="s">
        <v>7</v>
      </c>
      <c r="C51" s="4" t="s">
        <v>8</v>
      </c>
      <c r="D51" s="4" t="s">
        <v>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15</v>
      </c>
      <c r="K51" s="4" t="s">
        <v>16</v>
      </c>
      <c r="L51" s="103" t="s">
        <v>17</v>
      </c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2"/>
      <c r="C52" s="45"/>
      <c r="D52" s="4"/>
      <c r="E52" s="45"/>
      <c r="F52" s="11" t="s">
        <v>68</v>
      </c>
      <c r="G52" s="63" t="s">
        <v>69</v>
      </c>
      <c r="H52" s="62" t="s">
        <v>70</v>
      </c>
      <c r="I52" s="62" t="s">
        <v>56</v>
      </c>
      <c r="J52" s="62" t="s">
        <v>71</v>
      </c>
      <c r="K52" s="62" t="s">
        <v>72</v>
      </c>
      <c r="L52" s="104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20"/>
      <c r="B53" s="105" t="s">
        <v>0</v>
      </c>
      <c r="C53" s="54"/>
      <c r="D53" s="36" t="s">
        <v>0</v>
      </c>
      <c r="E53" s="36" t="s">
        <v>73</v>
      </c>
      <c r="F53" s="60" t="s">
        <v>74</v>
      </c>
      <c r="G53" s="38"/>
      <c r="H53" s="38" t="s">
        <v>0</v>
      </c>
      <c r="I53" s="61" t="s">
        <v>75</v>
      </c>
      <c r="J53" s="38" t="s">
        <v>76</v>
      </c>
      <c r="K53" s="38" t="s">
        <v>77</v>
      </c>
      <c r="L53" s="106" t="s">
        <v>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4"/>
      <c r="B54" s="107" t="s">
        <v>28</v>
      </c>
      <c r="C54" s="38" t="s">
        <v>28</v>
      </c>
      <c r="D54" s="38" t="s">
        <v>29</v>
      </c>
      <c r="E54" s="38" t="s">
        <v>78</v>
      </c>
      <c r="F54" s="38" t="s">
        <v>78</v>
      </c>
      <c r="G54" s="38" t="s">
        <v>79</v>
      </c>
      <c r="H54" s="38" t="s">
        <v>79</v>
      </c>
      <c r="I54" s="38" t="s">
        <v>78</v>
      </c>
      <c r="J54" s="38" t="s">
        <v>78</v>
      </c>
      <c r="K54" s="38" t="s">
        <v>78</v>
      </c>
      <c r="L54" s="108" t="s">
        <v>80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7" t="s">
        <v>41</v>
      </c>
      <c r="B55" s="109" t="s">
        <v>42</v>
      </c>
      <c r="C55" s="110" t="s">
        <v>81</v>
      </c>
      <c r="D55" s="110" t="s">
        <v>44</v>
      </c>
      <c r="E55" s="110"/>
      <c r="F55" s="111" t="s">
        <v>82</v>
      </c>
      <c r="G55" s="111" t="s">
        <v>82</v>
      </c>
      <c r="H55" s="111" t="s">
        <v>83</v>
      </c>
      <c r="I55" s="111" t="s">
        <v>84</v>
      </c>
      <c r="J55" s="111" t="s">
        <v>84</v>
      </c>
      <c r="K55" s="111" t="s">
        <v>85</v>
      </c>
      <c r="L55" s="112" t="s">
        <v>51</v>
      </c>
      <c r="M55" s="53"/>
      <c r="N55" s="53"/>
      <c r="O55" s="5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1">
        <f t="shared" ref="B56:D71" si="8">+B17</f>
        <v>6887</v>
      </c>
      <c r="C56" s="51" t="str">
        <f t="shared" si="8"/>
        <v>Administrative Assistant</v>
      </c>
      <c r="D56" s="51" t="str">
        <f t="shared" si="8"/>
        <v>VeneseMarie T. Leon Guerrero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9">A56+1</f>
        <v>2</v>
      </c>
      <c r="B57" s="51">
        <f t="shared" si="8"/>
        <v>9220</v>
      </c>
      <c r="C57" s="51" t="str">
        <f t="shared" si="8"/>
        <v>Special Project Coordinator</v>
      </c>
      <c r="D57" s="51" t="str">
        <f t="shared" si="8"/>
        <v>Pauline Camacho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3">
        <v>0</v>
      </c>
      <c r="K57" s="33">
        <v>0</v>
      </c>
      <c r="L57" s="15">
        <f t="shared" ref="L57:L80" si="10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9"/>
        <v>3</v>
      </c>
      <c r="B58" s="51">
        <f t="shared" si="8"/>
        <v>0</v>
      </c>
      <c r="C58" s="51">
        <f t="shared" si="8"/>
        <v>0</v>
      </c>
      <c r="D58" s="51">
        <f t="shared" si="8"/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3">
        <v>0</v>
      </c>
      <c r="K58" s="33">
        <v>0</v>
      </c>
      <c r="L58" s="15">
        <f t="shared" si="10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9"/>
        <v>4</v>
      </c>
      <c r="B59" s="51">
        <f t="shared" si="8"/>
        <v>0</v>
      </c>
      <c r="C59" s="51">
        <f t="shared" si="8"/>
        <v>0</v>
      </c>
      <c r="D59" s="51">
        <f t="shared" si="8"/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3">
        <v>0</v>
      </c>
      <c r="K59" s="33">
        <v>0</v>
      </c>
      <c r="L59" s="15">
        <f t="shared" si="10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9"/>
        <v>5</v>
      </c>
      <c r="B60" s="51">
        <f t="shared" si="8"/>
        <v>0</v>
      </c>
      <c r="C60" s="51">
        <f t="shared" si="8"/>
        <v>0</v>
      </c>
      <c r="D60" s="51">
        <f t="shared" si="8"/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3">
        <v>0</v>
      </c>
      <c r="K60" s="33">
        <v>0</v>
      </c>
      <c r="L60" s="15">
        <f t="shared" si="10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9"/>
        <v>6</v>
      </c>
      <c r="B61" s="51">
        <f t="shared" si="8"/>
        <v>0</v>
      </c>
      <c r="C61" s="51">
        <f t="shared" si="8"/>
        <v>0</v>
      </c>
      <c r="D61" s="51">
        <f t="shared" si="8"/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3">
        <v>0</v>
      </c>
      <c r="K61" s="33">
        <v>0</v>
      </c>
      <c r="L61" s="15">
        <f t="shared" si="10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9"/>
        <v>7</v>
      </c>
      <c r="B62" s="51">
        <f t="shared" si="8"/>
        <v>0</v>
      </c>
      <c r="C62" s="51">
        <f t="shared" si="8"/>
        <v>0</v>
      </c>
      <c r="D62" s="51">
        <f t="shared" si="8"/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3">
        <v>0</v>
      </c>
      <c r="K62" s="33">
        <v>0</v>
      </c>
      <c r="L62" s="15">
        <f t="shared" si="10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9"/>
        <v>8</v>
      </c>
      <c r="B63" s="51">
        <f t="shared" si="8"/>
        <v>0</v>
      </c>
      <c r="C63" s="51">
        <f t="shared" si="8"/>
        <v>0</v>
      </c>
      <c r="D63" s="51">
        <f t="shared" si="8"/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3">
        <v>0</v>
      </c>
      <c r="K63" s="33">
        <v>0</v>
      </c>
      <c r="L63" s="15">
        <f t="shared" si="10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9"/>
        <v>9</v>
      </c>
      <c r="B64" s="51">
        <f t="shared" si="8"/>
        <v>0</v>
      </c>
      <c r="C64" s="51">
        <f t="shared" si="8"/>
        <v>0</v>
      </c>
      <c r="D64" s="51">
        <f t="shared" si="8"/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3">
        <v>0</v>
      </c>
      <c r="K64" s="33">
        <v>0</v>
      </c>
      <c r="L64" s="15">
        <f t="shared" si="10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9"/>
        <v>10</v>
      </c>
      <c r="B65" s="51">
        <f t="shared" si="8"/>
        <v>0</v>
      </c>
      <c r="C65" s="51">
        <f t="shared" si="8"/>
        <v>0</v>
      </c>
      <c r="D65" s="51">
        <f t="shared" si="8"/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3">
        <v>0</v>
      </c>
      <c r="K65" s="33">
        <v>0</v>
      </c>
      <c r="L65" s="15">
        <f t="shared" si="10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9"/>
        <v>11</v>
      </c>
      <c r="B66" s="51">
        <f t="shared" si="8"/>
        <v>0</v>
      </c>
      <c r="C66" s="51">
        <f t="shared" si="8"/>
        <v>0</v>
      </c>
      <c r="D66" s="51">
        <f t="shared" si="8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33">
        <v>0</v>
      </c>
      <c r="K66" s="33">
        <v>0</v>
      </c>
      <c r="L66" s="15">
        <f t="shared" si="10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9"/>
        <v>12</v>
      </c>
      <c r="B67" s="51">
        <f t="shared" si="8"/>
        <v>0</v>
      </c>
      <c r="C67" s="51">
        <f t="shared" si="8"/>
        <v>0</v>
      </c>
      <c r="D67" s="51">
        <f t="shared" si="8"/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33">
        <v>0</v>
      </c>
      <c r="K67" s="33">
        <v>0</v>
      </c>
      <c r="L67" s="15">
        <f t="shared" si="10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9"/>
        <v>13</v>
      </c>
      <c r="B68" s="51">
        <f t="shared" si="8"/>
        <v>0</v>
      </c>
      <c r="C68" s="51">
        <f t="shared" si="8"/>
        <v>0</v>
      </c>
      <c r="D68" s="51">
        <f t="shared" si="8"/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33">
        <v>0</v>
      </c>
      <c r="K68" s="33">
        <v>0</v>
      </c>
      <c r="L68" s="15">
        <f t="shared" si="10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9"/>
        <v>14</v>
      </c>
      <c r="B69" s="51">
        <f t="shared" si="8"/>
        <v>0</v>
      </c>
      <c r="C69" s="51">
        <f t="shared" si="8"/>
        <v>0</v>
      </c>
      <c r="D69" s="51">
        <f t="shared" si="8"/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33">
        <v>0</v>
      </c>
      <c r="K69" s="33">
        <v>0</v>
      </c>
      <c r="L69" s="15">
        <f t="shared" si="10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9"/>
        <v>15</v>
      </c>
      <c r="B70" s="51">
        <f t="shared" si="8"/>
        <v>0</v>
      </c>
      <c r="C70" s="51">
        <f t="shared" si="8"/>
        <v>0</v>
      </c>
      <c r="D70" s="51">
        <f t="shared" si="8"/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33">
        <v>0</v>
      </c>
      <c r="K70" s="33">
        <v>0</v>
      </c>
      <c r="L70" s="15">
        <f t="shared" si="10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9"/>
        <v>16</v>
      </c>
      <c r="B71" s="51">
        <f t="shared" si="8"/>
        <v>0</v>
      </c>
      <c r="C71" s="51">
        <f t="shared" si="8"/>
        <v>0</v>
      </c>
      <c r="D71" s="51">
        <f t="shared" si="8"/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33">
        <v>0</v>
      </c>
      <c r="K71" s="33">
        <v>0</v>
      </c>
      <c r="L71" s="15">
        <f t="shared" si="10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9"/>
        <v>17</v>
      </c>
      <c r="B72" s="51">
        <f t="shared" ref="B72:D80" si="11">+B33</f>
        <v>0</v>
      </c>
      <c r="C72" s="51">
        <f t="shared" si="11"/>
        <v>0</v>
      </c>
      <c r="D72" s="51">
        <f t="shared" si="11"/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33">
        <v>0</v>
      </c>
      <c r="K72" s="33">
        <v>0</v>
      </c>
      <c r="L72" s="15">
        <f t="shared" si="10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9"/>
        <v>18</v>
      </c>
      <c r="B73" s="51">
        <f t="shared" si="11"/>
        <v>0</v>
      </c>
      <c r="C73" s="51">
        <f t="shared" si="11"/>
        <v>0</v>
      </c>
      <c r="D73" s="51">
        <f t="shared" si="11"/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33">
        <v>0</v>
      </c>
      <c r="K73" s="33">
        <v>0</v>
      </c>
      <c r="L73" s="15">
        <f t="shared" si="10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1">
        <f t="shared" si="11"/>
        <v>0</v>
      </c>
      <c r="C74" s="51">
        <f t="shared" si="11"/>
        <v>0</v>
      </c>
      <c r="D74" s="51">
        <f t="shared" si="11"/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33">
        <v>0</v>
      </c>
      <c r="K74" s="33">
        <v>0</v>
      </c>
      <c r="L74" s="15">
        <f t="shared" si="10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1">
        <f t="shared" si="11"/>
        <v>0</v>
      </c>
      <c r="C75" s="51">
        <f t="shared" si="11"/>
        <v>0</v>
      </c>
      <c r="D75" s="51">
        <f t="shared" si="11"/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33">
        <v>0</v>
      </c>
      <c r="K75" s="33">
        <v>0</v>
      </c>
      <c r="L75" s="15">
        <f t="shared" si="10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1">
        <f t="shared" si="11"/>
        <v>0</v>
      </c>
      <c r="C76" s="51">
        <f t="shared" si="11"/>
        <v>0</v>
      </c>
      <c r="D76" s="51">
        <f t="shared" si="11"/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33">
        <v>0</v>
      </c>
      <c r="K76" s="33">
        <v>0</v>
      </c>
      <c r="L76" s="15">
        <f t="shared" si="10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1">
        <f t="shared" si="11"/>
        <v>0</v>
      </c>
      <c r="C77" s="51">
        <f t="shared" si="11"/>
        <v>0</v>
      </c>
      <c r="D77" s="51">
        <f t="shared" si="11"/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33">
        <v>0</v>
      </c>
      <c r="K77" s="33">
        <v>0</v>
      </c>
      <c r="L77" s="15">
        <f t="shared" si="10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1">
        <f t="shared" si="11"/>
        <v>0</v>
      </c>
      <c r="C78" s="51">
        <f t="shared" si="11"/>
        <v>0</v>
      </c>
      <c r="D78" s="51">
        <f t="shared" si="11"/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33">
        <v>0</v>
      </c>
      <c r="K78" s="33">
        <v>0</v>
      </c>
      <c r="L78" s="15">
        <f t="shared" si="10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1">
        <f t="shared" si="11"/>
        <v>0</v>
      </c>
      <c r="C79" s="51">
        <f t="shared" si="11"/>
        <v>0</v>
      </c>
      <c r="D79" s="51">
        <f t="shared" si="11"/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33">
        <v>0</v>
      </c>
      <c r="K79" s="33">
        <v>0</v>
      </c>
      <c r="L79" s="15">
        <f t="shared" si="10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1">
        <f t="shared" si="11"/>
        <v>0</v>
      </c>
      <c r="C80" s="51">
        <f t="shared" si="11"/>
        <v>0</v>
      </c>
      <c r="D80" s="51">
        <f t="shared" si="11"/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33">
        <v>0</v>
      </c>
      <c r="K80" s="33">
        <v>0</v>
      </c>
      <c r="L80" s="15">
        <f t="shared" si="10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60</v>
      </c>
      <c r="E81" s="10">
        <f t="shared" ref="E81:L81" si="12">SUM(E56:E80)</f>
        <v>0</v>
      </c>
      <c r="F81" s="10">
        <f t="shared" si="12"/>
        <v>0</v>
      </c>
      <c r="G81" s="10">
        <f t="shared" si="12"/>
        <v>0</v>
      </c>
      <c r="H81" s="10">
        <f t="shared" si="12"/>
        <v>0</v>
      </c>
      <c r="I81" s="10">
        <f t="shared" si="12"/>
        <v>0</v>
      </c>
      <c r="J81" s="10">
        <f t="shared" si="12"/>
        <v>0</v>
      </c>
      <c r="K81" s="10">
        <f t="shared" si="12"/>
        <v>0</v>
      </c>
      <c r="L81" s="10">
        <f t="shared" si="12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68</v>
      </c>
      <c r="B82" s="3" t="s">
        <v>86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69</v>
      </c>
      <c r="B83" s="3" t="s">
        <v>87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70</v>
      </c>
      <c r="B84" s="3" t="s">
        <v>88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56</v>
      </c>
      <c r="B85" s="3" t="s">
        <v>89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71</v>
      </c>
      <c r="B86" s="3" t="s">
        <v>90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72</v>
      </c>
      <c r="B87" s="3" t="s">
        <v>91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I14:J15"/>
    <mergeCell ref="A2:C2"/>
    <mergeCell ref="A4:C4"/>
    <mergeCell ref="A6:B6"/>
    <mergeCell ref="A8:B8"/>
  </mergeCells>
  <phoneticPr fontId="6" type="noConversion"/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4
Agency Staffing Pattern</oddHeader>
  </headerFooter>
  <rowBreaks count="1" manualBreakCount="1">
    <brk id="47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CCEE0-3ECB-4433-A485-216617A3CEB4}">
  <sheetPr codeName="Sheet4">
    <tabColor theme="6" tint="0.79998168889431442"/>
  </sheetPr>
  <dimension ref="A1:BV120"/>
  <sheetViews>
    <sheetView tabSelected="1" view="pageBreakPreview" zoomScale="90" zoomScaleNormal="145" zoomScaleSheetLayoutView="90" zoomScalePageLayoutView="50" workbookViewId="0">
      <selection activeCell="F35" sqref="F35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8.44140625" style="9" customWidth="1"/>
    <col min="4" max="4" width="31.44140625" style="9" customWidth="1"/>
    <col min="5" max="5" width="8" style="9" customWidth="1"/>
    <col min="6" max="6" width="9.44140625" style="9" customWidth="1"/>
    <col min="7" max="7" width="8.218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10.88671875" style="9" customWidth="1"/>
    <col min="12" max="12" width="10.44140625" style="9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19" width="8.77734375" style="9" customWidth="1"/>
    <col min="20" max="20" width="9.664062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17" t="s">
        <v>1</v>
      </c>
      <c r="B2" s="3"/>
      <c r="C2" s="3"/>
      <c r="D2" s="72" t="s">
        <v>101</v>
      </c>
      <c r="E2" s="115"/>
      <c r="F2" s="72" t="s">
        <v>0</v>
      </c>
      <c r="G2" s="115"/>
      <c r="H2" s="115"/>
      <c r="I2" s="115"/>
      <c r="J2" s="115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17"/>
      <c r="B3" s="3"/>
      <c r="C3" s="3"/>
      <c r="D3" s="72"/>
      <c r="E3" s="115"/>
      <c r="F3" s="115"/>
      <c r="G3" s="115"/>
      <c r="H3" s="115"/>
      <c r="I3" s="115"/>
      <c r="J3" s="115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17" t="s">
        <v>3</v>
      </c>
      <c r="B4" s="3"/>
      <c r="C4" s="3"/>
      <c r="D4" s="72" t="s">
        <v>92</v>
      </c>
      <c r="E4" s="115"/>
      <c r="F4" s="115"/>
      <c r="G4" s="115"/>
      <c r="H4" s="115"/>
      <c r="I4" s="115"/>
      <c r="J4" s="115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17"/>
      <c r="B5" s="3"/>
      <c r="C5" s="3"/>
      <c r="D5" s="72"/>
      <c r="E5" s="115"/>
      <c r="F5" s="115"/>
      <c r="G5" s="115"/>
      <c r="H5" s="115"/>
      <c r="I5" s="115"/>
      <c r="J5" s="115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17" t="s">
        <v>4</v>
      </c>
      <c r="B6" s="3"/>
      <c r="C6" s="3"/>
      <c r="D6" s="72" t="s">
        <v>102</v>
      </c>
      <c r="E6" s="115"/>
      <c r="F6" s="115"/>
      <c r="G6" s="115"/>
      <c r="H6" s="115"/>
      <c r="I6" s="115"/>
      <c r="J6" s="115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17"/>
      <c r="B7" s="3"/>
      <c r="C7" s="3"/>
      <c r="D7" s="72"/>
      <c r="E7" s="115"/>
      <c r="F7" s="115"/>
      <c r="G7" s="115"/>
      <c r="H7" s="115"/>
      <c r="I7" s="115"/>
      <c r="J7" s="115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17" t="s">
        <v>5</v>
      </c>
      <c r="B8" s="3"/>
      <c r="C8" s="3"/>
      <c r="D8" s="72" t="s">
        <v>103</v>
      </c>
      <c r="E8" s="116" t="s">
        <v>423</v>
      </c>
      <c r="F8" s="115"/>
      <c r="G8" s="117"/>
      <c r="H8" s="115"/>
      <c r="I8" s="115"/>
      <c r="J8" s="115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.75" thickBot="1">
      <c r="A9" s="3"/>
      <c r="B9" s="118"/>
      <c r="C9" s="119"/>
      <c r="D9" s="3"/>
      <c r="E9" s="3"/>
      <c r="F9"/>
      <c r="G9"/>
      <c r="H9"/>
      <c r="I9"/>
      <c r="J9"/>
      <c r="K9" s="3"/>
      <c r="L9" s="3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.75" thickTop="1" thickBot="1">
      <c r="A10" s="3"/>
      <c r="B10" s="55" t="s">
        <v>6</v>
      </c>
      <c r="C10" s="56"/>
      <c r="D10" s="56"/>
      <c r="E10" s="56"/>
      <c r="F10" s="56"/>
      <c r="G10" s="56"/>
      <c r="H10" s="56"/>
      <c r="I10" s="56"/>
      <c r="J10" s="57"/>
      <c r="K10" s="3"/>
      <c r="L10" s="3"/>
      <c r="M10" s="3"/>
      <c r="N10" s="3"/>
      <c r="O10" s="3"/>
      <c r="P10" s="3"/>
      <c r="Q10" s="55" t="s">
        <v>6</v>
      </c>
      <c r="R10" s="57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"/>
      <c r="B11" s="43"/>
      <c r="C11" s="3"/>
      <c r="D11" s="3"/>
      <c r="E11" s="3"/>
      <c r="F11" s="3"/>
      <c r="G11" s="3"/>
      <c r="H11" s="3"/>
      <c r="I11" s="3"/>
      <c r="J11" s="42"/>
      <c r="K11" s="3"/>
      <c r="L11" s="3"/>
      <c r="M11" s="3"/>
      <c r="N11" s="3"/>
      <c r="O11" s="3"/>
      <c r="P11" s="3"/>
      <c r="Q11" s="43"/>
      <c r="R11" s="42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>
      <c r="A12" s="3"/>
      <c r="B12" s="34" t="s">
        <v>7</v>
      </c>
      <c r="C12" s="45" t="s">
        <v>8</v>
      </c>
      <c r="D12" s="4" t="s">
        <v>9</v>
      </c>
      <c r="E12" s="45" t="s">
        <v>10</v>
      </c>
      <c r="F12" s="4" t="s">
        <v>11</v>
      </c>
      <c r="G12" s="32" t="s">
        <v>12</v>
      </c>
      <c r="H12" s="32" t="s">
        <v>13</v>
      </c>
      <c r="I12" s="32" t="s">
        <v>14</v>
      </c>
      <c r="J12" s="59" t="s">
        <v>15</v>
      </c>
      <c r="K12" s="45" t="s">
        <v>16</v>
      </c>
      <c r="L12" s="45" t="s">
        <v>17</v>
      </c>
      <c r="M12" s="4" t="s">
        <v>18</v>
      </c>
      <c r="N12" s="4" t="s">
        <v>19</v>
      </c>
      <c r="O12" s="4" t="s">
        <v>20</v>
      </c>
      <c r="P12" s="4" t="s">
        <v>21</v>
      </c>
      <c r="Q12" s="46" t="s">
        <v>22</v>
      </c>
      <c r="R12" s="59" t="s">
        <v>23</v>
      </c>
      <c r="S12" s="46" t="s">
        <v>24</v>
      </c>
      <c r="T12" s="18" t="s">
        <v>25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20"/>
      <c r="B13" s="35" t="s">
        <v>0</v>
      </c>
      <c r="C13" s="54"/>
      <c r="D13" s="36" t="s">
        <v>0</v>
      </c>
      <c r="E13" s="36" t="s">
        <v>0</v>
      </c>
      <c r="F13" s="36" t="s">
        <v>0</v>
      </c>
      <c r="G13" s="38"/>
      <c r="H13" s="38" t="s">
        <v>0</v>
      </c>
      <c r="I13" s="748" t="s">
        <v>26</v>
      </c>
      <c r="J13" s="752"/>
      <c r="K13" s="22" t="s">
        <v>0</v>
      </c>
      <c r="L13" s="20"/>
      <c r="M13" s="22"/>
      <c r="N13" s="22"/>
      <c r="O13" s="22" t="s">
        <v>27</v>
      </c>
      <c r="P13" s="22"/>
      <c r="Q13" s="47"/>
      <c r="R13" s="48"/>
      <c r="S13" s="23"/>
      <c r="T13" s="23"/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4"/>
      <c r="B14" s="37" t="s">
        <v>28</v>
      </c>
      <c r="C14" s="38" t="s">
        <v>28</v>
      </c>
      <c r="D14" s="38" t="s">
        <v>29</v>
      </c>
      <c r="E14" s="38" t="s">
        <v>30</v>
      </c>
      <c r="F14" s="38" t="s">
        <v>0</v>
      </c>
      <c r="G14" s="38"/>
      <c r="H14" s="38" t="s">
        <v>0</v>
      </c>
      <c r="I14" s="750"/>
      <c r="J14" s="753"/>
      <c r="K14" s="25" t="s">
        <v>31</v>
      </c>
      <c r="L14" s="21" t="s">
        <v>32</v>
      </c>
      <c r="M14" s="21" t="s">
        <v>33</v>
      </c>
      <c r="N14" s="21" t="s">
        <v>34</v>
      </c>
      <c r="O14" s="21" t="s">
        <v>35</v>
      </c>
      <c r="P14" s="20" t="s">
        <v>36</v>
      </c>
      <c r="Q14" s="35" t="s">
        <v>37</v>
      </c>
      <c r="R14" s="49" t="s">
        <v>38</v>
      </c>
      <c r="S14" s="23" t="s">
        <v>39</v>
      </c>
      <c r="T14" s="26" t="s">
        <v>40</v>
      </c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Bot="1">
      <c r="A15" s="27" t="s">
        <v>41</v>
      </c>
      <c r="B15" s="39" t="s">
        <v>42</v>
      </c>
      <c r="C15" s="40" t="s">
        <v>43</v>
      </c>
      <c r="D15" s="40" t="s">
        <v>44</v>
      </c>
      <c r="E15" s="40" t="s">
        <v>45</v>
      </c>
      <c r="F15" s="40" t="s">
        <v>46</v>
      </c>
      <c r="G15" s="40" t="s">
        <v>47</v>
      </c>
      <c r="H15" s="40" t="s">
        <v>48</v>
      </c>
      <c r="I15" s="41" t="s">
        <v>49</v>
      </c>
      <c r="J15" s="58" t="s">
        <v>50</v>
      </c>
      <c r="K15" s="31" t="s">
        <v>51</v>
      </c>
      <c r="L15" s="28" t="s">
        <v>52</v>
      </c>
      <c r="M15" s="28" t="s">
        <v>53</v>
      </c>
      <c r="N15" s="28" t="s">
        <v>54</v>
      </c>
      <c r="O15" s="28" t="s">
        <v>55</v>
      </c>
      <c r="P15" s="30" t="s">
        <v>56</v>
      </c>
      <c r="Q15" s="44" t="s">
        <v>57</v>
      </c>
      <c r="R15" s="50" t="s">
        <v>57</v>
      </c>
      <c r="S15" s="31" t="s">
        <v>58</v>
      </c>
      <c r="T15" s="28" t="s">
        <v>59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Top="1">
      <c r="A16" s="6">
        <v>1</v>
      </c>
      <c r="B16" s="120">
        <v>6975</v>
      </c>
      <c r="C16" s="121" t="s">
        <v>104</v>
      </c>
      <c r="D16" s="328" t="s">
        <v>105</v>
      </c>
      <c r="E16" s="123" t="s">
        <v>231</v>
      </c>
      <c r="F16" s="29">
        <v>76093</v>
      </c>
      <c r="G16" s="29">
        <v>0</v>
      </c>
      <c r="H16" s="29">
        <f>+L55</f>
        <v>26632.55</v>
      </c>
      <c r="I16" s="350"/>
      <c r="J16" s="29">
        <v>0</v>
      </c>
      <c r="K16" s="29">
        <f t="shared" ref="K16:K32" si="0">(+F16+G16+H16+J16)</f>
        <v>102725.55</v>
      </c>
      <c r="L16" s="503">
        <f>+ROUND((K16*0.3077),0)</f>
        <v>31609</v>
      </c>
      <c r="M16" s="29">
        <v>494</v>
      </c>
      <c r="N16" s="504">
        <v>0</v>
      </c>
      <c r="O16" s="504">
        <f t="shared" ref="O16:O35" si="1">+ROUND((K16*0.0145),0)</f>
        <v>1490</v>
      </c>
      <c r="P16" s="504">
        <v>187</v>
      </c>
      <c r="Q16" s="29">
        <v>11192</v>
      </c>
      <c r="R16" s="29">
        <v>653</v>
      </c>
      <c r="S16" s="504">
        <f t="shared" ref="S16:S32" si="2">+L16+M16+N16+O16+P16+Q16+R16</f>
        <v>45625</v>
      </c>
      <c r="T16" s="504">
        <f t="shared" ref="T16:T32" si="3">+K16+S16</f>
        <v>148350.54999999999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6">
        <f t="shared" ref="A17:A40" si="4">A16+1</f>
        <v>2</v>
      </c>
      <c r="B17" s="125">
        <v>6968</v>
      </c>
      <c r="C17" s="126" t="s">
        <v>107</v>
      </c>
      <c r="D17" s="329" t="s">
        <v>108</v>
      </c>
      <c r="E17" s="127" t="s">
        <v>109</v>
      </c>
      <c r="F17" s="124">
        <v>54918</v>
      </c>
      <c r="G17" s="124">
        <v>0</v>
      </c>
      <c r="H17" s="33">
        <f t="shared" ref="H17:H35" si="5">+L56</f>
        <v>19221.3</v>
      </c>
      <c r="I17" s="351"/>
      <c r="J17" s="124">
        <v>0</v>
      </c>
      <c r="K17" s="505">
        <f t="shared" si="0"/>
        <v>74139.3</v>
      </c>
      <c r="L17" s="506">
        <f t="shared" ref="L17:L35" si="6">+ROUND((K17*0.3077),0)</f>
        <v>22813</v>
      </c>
      <c r="M17" s="128">
        <v>495</v>
      </c>
      <c r="N17" s="505">
        <v>0</v>
      </c>
      <c r="O17" s="505">
        <f t="shared" si="1"/>
        <v>1075</v>
      </c>
      <c r="P17" s="124">
        <v>187</v>
      </c>
      <c r="Q17" s="124">
        <v>8310</v>
      </c>
      <c r="R17" s="124">
        <v>486</v>
      </c>
      <c r="S17" s="505">
        <f t="shared" si="2"/>
        <v>33366</v>
      </c>
      <c r="T17" s="505">
        <f t="shared" si="3"/>
        <v>107505.3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si="4"/>
        <v>3</v>
      </c>
      <c r="B18" s="125">
        <v>6880</v>
      </c>
      <c r="C18" s="126" t="s">
        <v>107</v>
      </c>
      <c r="D18" s="329" t="s">
        <v>110</v>
      </c>
      <c r="E18" s="129" t="s">
        <v>322</v>
      </c>
      <c r="F18" s="124">
        <v>61401</v>
      </c>
      <c r="G18" s="124">
        <v>0</v>
      </c>
      <c r="H18" s="33">
        <f t="shared" si="5"/>
        <v>21490.35</v>
      </c>
      <c r="I18" s="130"/>
      <c r="J18" s="124">
        <v>0</v>
      </c>
      <c r="K18" s="505">
        <f t="shared" si="0"/>
        <v>82891.350000000006</v>
      </c>
      <c r="L18" s="141">
        <f t="shared" si="6"/>
        <v>25506</v>
      </c>
      <c r="M18" s="128">
        <v>495</v>
      </c>
      <c r="N18" s="505">
        <v>0</v>
      </c>
      <c r="O18" s="505">
        <f t="shared" si="1"/>
        <v>1202</v>
      </c>
      <c r="P18" s="124">
        <v>187</v>
      </c>
      <c r="Q18" s="124">
        <v>0</v>
      </c>
      <c r="R18" s="124">
        <v>0</v>
      </c>
      <c r="S18" s="505">
        <f t="shared" si="2"/>
        <v>27390</v>
      </c>
      <c r="T18" s="505">
        <f t="shared" si="3"/>
        <v>110281.35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4"/>
        <v>4</v>
      </c>
      <c r="B19" s="131">
        <v>6874</v>
      </c>
      <c r="C19" s="132" t="s">
        <v>112</v>
      </c>
      <c r="D19" s="330" t="s">
        <v>113</v>
      </c>
      <c r="E19" s="134" t="s">
        <v>451</v>
      </c>
      <c r="F19" s="124">
        <v>57708</v>
      </c>
      <c r="G19" s="124">
        <v>0</v>
      </c>
      <c r="H19" s="33">
        <f t="shared" si="5"/>
        <v>20197.8</v>
      </c>
      <c r="I19" s="130"/>
      <c r="J19" s="124">
        <v>0</v>
      </c>
      <c r="K19" s="505">
        <f t="shared" si="0"/>
        <v>77905.8</v>
      </c>
      <c r="L19" s="141">
        <f t="shared" si="6"/>
        <v>23972</v>
      </c>
      <c r="M19" s="128">
        <v>495</v>
      </c>
      <c r="N19" s="505">
        <v>0</v>
      </c>
      <c r="O19" s="505">
        <f t="shared" si="1"/>
        <v>1130</v>
      </c>
      <c r="P19" s="124">
        <v>187</v>
      </c>
      <c r="Q19" s="124">
        <v>4801</v>
      </c>
      <c r="R19" s="124">
        <v>342</v>
      </c>
      <c r="S19" s="505">
        <f t="shared" si="2"/>
        <v>30927</v>
      </c>
      <c r="T19" s="505">
        <f t="shared" si="3"/>
        <v>108832.8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4"/>
        <v>5</v>
      </c>
      <c r="B20" s="131">
        <v>6688</v>
      </c>
      <c r="C20" s="132" t="s">
        <v>114</v>
      </c>
      <c r="D20" s="330" t="s">
        <v>115</v>
      </c>
      <c r="E20" s="134" t="s">
        <v>451</v>
      </c>
      <c r="F20" s="124">
        <v>57708</v>
      </c>
      <c r="G20" s="124">
        <v>0</v>
      </c>
      <c r="H20" s="33">
        <f t="shared" si="5"/>
        <v>20197.8</v>
      </c>
      <c r="I20" s="130"/>
      <c r="J20" s="124">
        <v>0</v>
      </c>
      <c r="K20" s="505">
        <f t="shared" si="0"/>
        <v>77905.8</v>
      </c>
      <c r="L20" s="141">
        <f t="shared" si="6"/>
        <v>23972</v>
      </c>
      <c r="M20" s="128">
        <v>495</v>
      </c>
      <c r="N20" s="505">
        <v>0</v>
      </c>
      <c r="O20" s="505">
        <f t="shared" si="1"/>
        <v>1130</v>
      </c>
      <c r="P20" s="124">
        <v>187</v>
      </c>
      <c r="Q20" s="124">
        <v>13493</v>
      </c>
      <c r="R20" s="124">
        <v>404</v>
      </c>
      <c r="S20" s="505">
        <f t="shared" si="2"/>
        <v>39681</v>
      </c>
      <c r="T20" s="505">
        <f t="shared" si="3"/>
        <v>117586.8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4"/>
        <v>6</v>
      </c>
      <c r="B21" s="131">
        <v>6881</v>
      </c>
      <c r="C21" s="132" t="s">
        <v>107</v>
      </c>
      <c r="D21" s="330" t="s">
        <v>116</v>
      </c>
      <c r="E21" s="134" t="s">
        <v>111</v>
      </c>
      <c r="F21" s="124">
        <v>59159</v>
      </c>
      <c r="G21" s="124">
        <v>0</v>
      </c>
      <c r="H21" s="33">
        <f t="shared" si="5"/>
        <v>20705.650000000001</v>
      </c>
      <c r="I21" s="352"/>
      <c r="J21" s="124">
        <v>0</v>
      </c>
      <c r="K21" s="505">
        <f t="shared" si="0"/>
        <v>79864.649999999994</v>
      </c>
      <c r="L21" s="141">
        <f t="shared" si="6"/>
        <v>24574</v>
      </c>
      <c r="M21" s="128">
        <v>495</v>
      </c>
      <c r="N21" s="505">
        <v>0</v>
      </c>
      <c r="O21" s="505">
        <f t="shared" si="1"/>
        <v>1158</v>
      </c>
      <c r="P21" s="124">
        <v>187</v>
      </c>
      <c r="Q21" s="124">
        <v>0</v>
      </c>
      <c r="R21" s="124">
        <v>0</v>
      </c>
      <c r="S21" s="505">
        <f t="shared" si="2"/>
        <v>26414</v>
      </c>
      <c r="T21" s="505">
        <f t="shared" si="3"/>
        <v>106278.65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4"/>
        <v>7</v>
      </c>
      <c r="B22" s="131">
        <v>6691</v>
      </c>
      <c r="C22" s="132" t="s">
        <v>107</v>
      </c>
      <c r="D22" s="330" t="s">
        <v>118</v>
      </c>
      <c r="E22" s="134" t="s">
        <v>111</v>
      </c>
      <c r="F22" s="124">
        <v>59159</v>
      </c>
      <c r="G22" s="124">
        <v>0</v>
      </c>
      <c r="H22" s="33">
        <f t="shared" si="5"/>
        <v>20705.650000000001</v>
      </c>
      <c r="I22" s="352"/>
      <c r="J22" s="124">
        <v>0</v>
      </c>
      <c r="K22" s="505">
        <f t="shared" si="0"/>
        <v>79864.649999999994</v>
      </c>
      <c r="L22" s="141">
        <f t="shared" si="6"/>
        <v>24574</v>
      </c>
      <c r="M22" s="128">
        <v>495</v>
      </c>
      <c r="N22" s="505">
        <v>0</v>
      </c>
      <c r="O22" s="505">
        <f t="shared" si="1"/>
        <v>1158</v>
      </c>
      <c r="P22" s="124">
        <v>187</v>
      </c>
      <c r="Q22" s="124">
        <v>4801</v>
      </c>
      <c r="R22" s="124">
        <v>342</v>
      </c>
      <c r="S22" s="505">
        <f t="shared" si="2"/>
        <v>31557</v>
      </c>
      <c r="T22" s="505">
        <f t="shared" si="3"/>
        <v>111421.65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6">
        <f t="shared" si="4"/>
        <v>8</v>
      </c>
      <c r="B23" s="120">
        <v>6687</v>
      </c>
      <c r="C23" s="136" t="s">
        <v>107</v>
      </c>
      <c r="D23" s="328" t="s">
        <v>119</v>
      </c>
      <c r="E23" s="123" t="s">
        <v>99</v>
      </c>
      <c r="F23" s="121">
        <v>66142</v>
      </c>
      <c r="G23" s="124">
        <v>0</v>
      </c>
      <c r="H23" s="33">
        <f t="shared" si="5"/>
        <v>23149.7</v>
      </c>
      <c r="I23" s="353"/>
      <c r="J23" s="121">
        <v>0</v>
      </c>
      <c r="K23" s="505">
        <f t="shared" si="0"/>
        <v>89291.7</v>
      </c>
      <c r="L23" s="141">
        <f t="shared" si="6"/>
        <v>27475</v>
      </c>
      <c r="M23" s="121">
        <v>494</v>
      </c>
      <c r="N23" s="505">
        <v>0</v>
      </c>
      <c r="O23" s="505">
        <f t="shared" si="1"/>
        <v>1295</v>
      </c>
      <c r="P23" s="121">
        <v>187</v>
      </c>
      <c r="Q23" s="121">
        <v>4801</v>
      </c>
      <c r="R23" s="121">
        <v>342</v>
      </c>
      <c r="S23" s="505">
        <f t="shared" si="2"/>
        <v>34594</v>
      </c>
      <c r="T23" s="505">
        <f t="shared" si="3"/>
        <v>123885.7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f t="shared" si="4"/>
        <v>9</v>
      </c>
      <c r="B24" s="137">
        <v>6795</v>
      </c>
      <c r="C24" s="138" t="s">
        <v>107</v>
      </c>
      <c r="D24" s="331" t="s">
        <v>120</v>
      </c>
      <c r="E24" s="134" t="s">
        <v>99</v>
      </c>
      <c r="F24" s="140">
        <v>66142</v>
      </c>
      <c r="G24" s="141">
        <v>0</v>
      </c>
      <c r="H24" s="33">
        <f t="shared" si="5"/>
        <v>23149.7</v>
      </c>
      <c r="I24" s="507"/>
      <c r="J24" s="33">
        <v>0</v>
      </c>
      <c r="K24" s="505">
        <f t="shared" si="0"/>
        <v>89291.7</v>
      </c>
      <c r="L24" s="141">
        <f t="shared" si="6"/>
        <v>27475</v>
      </c>
      <c r="M24" s="142">
        <v>495</v>
      </c>
      <c r="N24" s="143">
        <v>0</v>
      </c>
      <c r="O24" s="505">
        <f t="shared" si="1"/>
        <v>1295</v>
      </c>
      <c r="P24" s="142">
        <v>187</v>
      </c>
      <c r="Q24" s="140">
        <v>4801</v>
      </c>
      <c r="R24" s="140">
        <v>342</v>
      </c>
      <c r="S24" s="505">
        <f t="shared" si="2"/>
        <v>34595</v>
      </c>
      <c r="T24" s="505">
        <f t="shared" si="3"/>
        <v>123886.7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4"/>
        <v>10</v>
      </c>
      <c r="B25" s="144">
        <v>6686</v>
      </c>
      <c r="C25" s="132" t="s">
        <v>107</v>
      </c>
      <c r="D25" s="329" t="s">
        <v>121</v>
      </c>
      <c r="E25" s="127" t="s">
        <v>122</v>
      </c>
      <c r="F25" s="124">
        <v>70825</v>
      </c>
      <c r="G25" s="124">
        <v>0</v>
      </c>
      <c r="H25" s="33">
        <f t="shared" si="5"/>
        <v>24788.75</v>
      </c>
      <c r="I25" s="130"/>
      <c r="J25" s="124">
        <v>0</v>
      </c>
      <c r="K25" s="505">
        <f t="shared" si="0"/>
        <v>95613.75</v>
      </c>
      <c r="L25" s="141">
        <f t="shared" si="6"/>
        <v>29420</v>
      </c>
      <c r="M25" s="128">
        <v>495</v>
      </c>
      <c r="N25" s="505">
        <v>0</v>
      </c>
      <c r="O25" s="505">
        <f t="shared" si="1"/>
        <v>1386</v>
      </c>
      <c r="P25" s="124">
        <v>187</v>
      </c>
      <c r="Q25" s="124">
        <v>8551</v>
      </c>
      <c r="R25" s="124">
        <v>0</v>
      </c>
      <c r="S25" s="505">
        <f t="shared" si="2"/>
        <v>40039</v>
      </c>
      <c r="T25" s="505">
        <f t="shared" si="3"/>
        <v>135652.75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4"/>
        <v>11</v>
      </c>
      <c r="B26" s="146">
        <v>6860</v>
      </c>
      <c r="C26" s="132" t="s">
        <v>107</v>
      </c>
      <c r="D26" s="332" t="s">
        <v>424</v>
      </c>
      <c r="E26" s="148" t="s">
        <v>322</v>
      </c>
      <c r="F26" s="140">
        <v>61401</v>
      </c>
      <c r="G26" s="140">
        <v>0</v>
      </c>
      <c r="H26" s="33">
        <f t="shared" si="5"/>
        <v>21490.35</v>
      </c>
      <c r="I26" s="354"/>
      <c r="J26" s="140">
        <v>0</v>
      </c>
      <c r="K26" s="505">
        <f t="shared" si="0"/>
        <v>82891.350000000006</v>
      </c>
      <c r="L26" s="141">
        <f t="shared" si="6"/>
        <v>25506</v>
      </c>
      <c r="M26" s="142">
        <v>495</v>
      </c>
      <c r="N26" s="143">
        <v>0</v>
      </c>
      <c r="O26" s="505">
        <f t="shared" si="1"/>
        <v>1202</v>
      </c>
      <c r="P26" s="142">
        <v>187</v>
      </c>
      <c r="Q26" s="167">
        <v>11231</v>
      </c>
      <c r="R26" s="167">
        <v>394</v>
      </c>
      <c r="S26" s="505">
        <f t="shared" si="2"/>
        <v>39015</v>
      </c>
      <c r="T26" s="505">
        <f t="shared" si="3"/>
        <v>121906.35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4"/>
        <v>12</v>
      </c>
      <c r="B27" s="149">
        <v>6788</v>
      </c>
      <c r="C27" s="132" t="s">
        <v>107</v>
      </c>
      <c r="D27" s="332" t="s">
        <v>425</v>
      </c>
      <c r="E27" s="148" t="s">
        <v>117</v>
      </c>
      <c r="F27" s="140">
        <v>56999</v>
      </c>
      <c r="G27" s="140">
        <v>0</v>
      </c>
      <c r="H27" s="33">
        <f t="shared" si="5"/>
        <v>19949.650000000001</v>
      </c>
      <c r="I27" s="140"/>
      <c r="J27" s="140">
        <v>0</v>
      </c>
      <c r="K27" s="505">
        <f t="shared" si="0"/>
        <v>76948.649999999994</v>
      </c>
      <c r="L27" s="141">
        <f t="shared" si="6"/>
        <v>23677</v>
      </c>
      <c r="M27" s="142">
        <v>495</v>
      </c>
      <c r="N27" s="143">
        <v>0</v>
      </c>
      <c r="O27" s="505">
        <f t="shared" si="1"/>
        <v>1116</v>
      </c>
      <c r="P27" s="142">
        <v>187</v>
      </c>
      <c r="Q27" s="140">
        <v>8310</v>
      </c>
      <c r="R27" s="140">
        <v>486</v>
      </c>
      <c r="S27" s="505">
        <f t="shared" si="2"/>
        <v>34271</v>
      </c>
      <c r="T27" s="505">
        <f t="shared" si="3"/>
        <v>111219.65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4"/>
        <v>13</v>
      </c>
      <c r="B28" s="149">
        <v>6889</v>
      </c>
      <c r="C28" s="132" t="s">
        <v>107</v>
      </c>
      <c r="D28" s="332" t="s">
        <v>126</v>
      </c>
      <c r="E28" s="148" t="s">
        <v>109</v>
      </c>
      <c r="F28" s="140">
        <v>54918</v>
      </c>
      <c r="G28" s="140">
        <v>0</v>
      </c>
      <c r="H28" s="33">
        <f t="shared" si="5"/>
        <v>19221.3</v>
      </c>
      <c r="I28" s="140"/>
      <c r="J28" s="140">
        <v>0</v>
      </c>
      <c r="K28" s="505">
        <f t="shared" si="0"/>
        <v>74139.3</v>
      </c>
      <c r="L28" s="141">
        <f t="shared" si="6"/>
        <v>22813</v>
      </c>
      <c r="M28" s="142">
        <v>495</v>
      </c>
      <c r="N28" s="143">
        <v>0</v>
      </c>
      <c r="O28" s="505">
        <f t="shared" si="1"/>
        <v>1075</v>
      </c>
      <c r="P28" s="142">
        <v>187</v>
      </c>
      <c r="Q28" s="140">
        <v>8310</v>
      </c>
      <c r="R28" s="140">
        <v>486</v>
      </c>
      <c r="S28" s="505">
        <f t="shared" si="2"/>
        <v>33366</v>
      </c>
      <c r="T28" s="505">
        <f t="shared" si="3"/>
        <v>107505.3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4"/>
        <v>14</v>
      </c>
      <c r="B29" s="150">
        <v>6978</v>
      </c>
      <c r="C29" s="151" t="s">
        <v>127</v>
      </c>
      <c r="D29" s="333" t="s">
        <v>128</v>
      </c>
      <c r="E29" s="134" t="s">
        <v>129</v>
      </c>
      <c r="F29" s="153">
        <v>49731</v>
      </c>
      <c r="G29" s="153">
        <v>0</v>
      </c>
      <c r="H29" s="33">
        <f t="shared" si="5"/>
        <v>17405.849999999999</v>
      </c>
      <c r="I29" s="355"/>
      <c r="J29" s="154">
        <v>0</v>
      </c>
      <c r="K29" s="508">
        <f t="shared" si="0"/>
        <v>67136.850000000006</v>
      </c>
      <c r="L29" s="141">
        <f t="shared" si="6"/>
        <v>20658</v>
      </c>
      <c r="M29" s="156">
        <v>495</v>
      </c>
      <c r="N29" s="508">
        <v>0</v>
      </c>
      <c r="O29" s="505">
        <f t="shared" si="1"/>
        <v>973</v>
      </c>
      <c r="P29" s="154">
        <v>187</v>
      </c>
      <c r="Q29" s="142">
        <v>4801</v>
      </c>
      <c r="R29" s="509">
        <v>342</v>
      </c>
      <c r="S29" s="505">
        <f t="shared" si="2"/>
        <v>27456</v>
      </c>
      <c r="T29" s="505">
        <f t="shared" si="3"/>
        <v>94592.85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4"/>
        <v>15</v>
      </c>
      <c r="B30" s="137">
        <v>6693</v>
      </c>
      <c r="C30" s="157" t="s">
        <v>127</v>
      </c>
      <c r="D30" s="356" t="s">
        <v>130</v>
      </c>
      <c r="E30" s="134" t="s">
        <v>129</v>
      </c>
      <c r="F30" s="502">
        <v>49731</v>
      </c>
      <c r="G30" s="142">
        <v>0</v>
      </c>
      <c r="H30" s="33">
        <f t="shared" si="5"/>
        <v>17405.849999999999</v>
      </c>
      <c r="I30" s="160"/>
      <c r="J30" s="142">
        <v>0</v>
      </c>
      <c r="K30" s="143">
        <f t="shared" si="0"/>
        <v>67136.850000000006</v>
      </c>
      <c r="L30" s="141">
        <f t="shared" si="6"/>
        <v>20658</v>
      </c>
      <c r="M30" s="142">
        <v>495</v>
      </c>
      <c r="N30" s="143">
        <v>0</v>
      </c>
      <c r="O30" s="505">
        <f t="shared" si="1"/>
        <v>973</v>
      </c>
      <c r="P30" s="142">
        <v>187</v>
      </c>
      <c r="Q30" s="140">
        <v>8310</v>
      </c>
      <c r="R30" s="140">
        <v>486</v>
      </c>
      <c r="S30" s="505">
        <f t="shared" si="2"/>
        <v>31109</v>
      </c>
      <c r="T30" s="505">
        <f t="shared" si="3"/>
        <v>98245.85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4"/>
        <v>16</v>
      </c>
      <c r="B31" s="161">
        <v>6875</v>
      </c>
      <c r="C31" s="162" t="s">
        <v>127</v>
      </c>
      <c r="D31" s="510" t="s">
        <v>426</v>
      </c>
      <c r="E31" s="134" t="s">
        <v>129</v>
      </c>
      <c r="F31" s="511">
        <v>49731</v>
      </c>
      <c r="G31" s="142">
        <v>0</v>
      </c>
      <c r="H31" s="33">
        <f t="shared" si="5"/>
        <v>17405.849999999999</v>
      </c>
      <c r="I31" s="160"/>
      <c r="J31" s="142">
        <v>0</v>
      </c>
      <c r="K31" s="143">
        <f t="shared" si="0"/>
        <v>67136.850000000006</v>
      </c>
      <c r="L31" s="141">
        <f t="shared" si="6"/>
        <v>20658</v>
      </c>
      <c r="M31" s="142">
        <v>495</v>
      </c>
      <c r="N31" s="143">
        <v>0</v>
      </c>
      <c r="O31" s="512">
        <f t="shared" si="1"/>
        <v>973</v>
      </c>
      <c r="P31" s="142">
        <v>187</v>
      </c>
      <c r="Q31" s="140">
        <v>8310</v>
      </c>
      <c r="R31" s="140">
        <v>486</v>
      </c>
      <c r="S31" s="512">
        <f t="shared" si="2"/>
        <v>31109</v>
      </c>
      <c r="T31" s="512">
        <f t="shared" si="3"/>
        <v>98245.85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 ht="12">
      <c r="A32" s="6">
        <f t="shared" si="4"/>
        <v>17</v>
      </c>
      <c r="B32" s="163">
        <v>7222</v>
      </c>
      <c r="C32" s="142" t="s">
        <v>112</v>
      </c>
      <c r="D32" s="334" t="s">
        <v>427</v>
      </c>
      <c r="E32" s="165" t="s">
        <v>129</v>
      </c>
      <c r="F32" s="124">
        <v>49731</v>
      </c>
      <c r="G32" s="513">
        <v>0</v>
      </c>
      <c r="H32" s="33">
        <f t="shared" si="5"/>
        <v>17405.849999999999</v>
      </c>
      <c r="I32" s="166"/>
      <c r="J32" s="167">
        <v>0</v>
      </c>
      <c r="K32" s="513">
        <f t="shared" si="0"/>
        <v>67136.850000000006</v>
      </c>
      <c r="L32" s="141">
        <f t="shared" si="6"/>
        <v>20658</v>
      </c>
      <c r="M32" s="142">
        <v>494</v>
      </c>
      <c r="N32" s="513">
        <v>0</v>
      </c>
      <c r="O32" s="512">
        <f t="shared" si="1"/>
        <v>973</v>
      </c>
      <c r="P32" s="168">
        <v>187</v>
      </c>
      <c r="Q32" s="124">
        <v>8310</v>
      </c>
      <c r="R32" s="124">
        <v>342</v>
      </c>
      <c r="S32" s="513">
        <f t="shared" si="2"/>
        <v>30964</v>
      </c>
      <c r="T32" s="513">
        <f t="shared" si="3"/>
        <v>98100.85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4"/>
        <v>18</v>
      </c>
      <c r="B33" s="169">
        <v>6879</v>
      </c>
      <c r="C33" s="157" t="s">
        <v>112</v>
      </c>
      <c r="D33" s="335" t="s">
        <v>428</v>
      </c>
      <c r="E33" s="514" t="s">
        <v>129</v>
      </c>
      <c r="F33" s="142">
        <v>49731</v>
      </c>
      <c r="G33" s="141">
        <v>0</v>
      </c>
      <c r="H33" s="33">
        <f t="shared" si="5"/>
        <v>17405.849999999999</v>
      </c>
      <c r="I33" s="515"/>
      <c r="J33" s="33">
        <v>0</v>
      </c>
      <c r="K33" s="512">
        <f>(+F33+G33+H33+J33)</f>
        <v>67136.850000000006</v>
      </c>
      <c r="L33" s="141">
        <f t="shared" si="6"/>
        <v>20658</v>
      </c>
      <c r="M33" s="142">
        <v>495</v>
      </c>
      <c r="N33" s="143">
        <v>0</v>
      </c>
      <c r="O33" s="512">
        <f t="shared" si="1"/>
        <v>973</v>
      </c>
      <c r="P33" s="142">
        <v>187</v>
      </c>
      <c r="Q33" s="140">
        <v>4801</v>
      </c>
      <c r="R33" s="140">
        <v>342</v>
      </c>
      <c r="S33" s="512">
        <f>+L33+M33+N33+O33+P33+Q33+R33</f>
        <v>27456</v>
      </c>
      <c r="T33" s="512">
        <f>+K33+S33</f>
        <v>94592.85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4"/>
        <v>19</v>
      </c>
      <c r="B34" s="516">
        <v>6878</v>
      </c>
      <c r="C34" s="171" t="s">
        <v>127</v>
      </c>
      <c r="D34" s="336" t="s">
        <v>452</v>
      </c>
      <c r="E34" s="517" t="s">
        <v>129</v>
      </c>
      <c r="F34" s="518">
        <v>49731</v>
      </c>
      <c r="G34" s="519">
        <v>0</v>
      </c>
      <c r="H34" s="33">
        <f t="shared" si="5"/>
        <v>17405.849999999999</v>
      </c>
      <c r="I34" s="520"/>
      <c r="J34" s="173">
        <v>0</v>
      </c>
      <c r="K34" s="521">
        <f>(+F34+G34+H34+J34)</f>
        <v>67136.850000000006</v>
      </c>
      <c r="L34" s="141">
        <f t="shared" si="6"/>
        <v>20658</v>
      </c>
      <c r="M34" s="518">
        <v>495</v>
      </c>
      <c r="N34" s="522">
        <v>0</v>
      </c>
      <c r="O34" s="512">
        <f t="shared" si="1"/>
        <v>973</v>
      </c>
      <c r="P34" s="518">
        <v>187</v>
      </c>
      <c r="Q34" s="140">
        <v>8310</v>
      </c>
      <c r="R34" s="140">
        <v>486</v>
      </c>
      <c r="S34" s="512">
        <f>+L34+M34+N34+O34+P34+Q34+R34</f>
        <v>31109</v>
      </c>
      <c r="T34" s="512">
        <f>+K34+S34</f>
        <v>98245.85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f t="shared" si="4"/>
        <v>20</v>
      </c>
      <c r="B35" s="161">
        <v>6780</v>
      </c>
      <c r="C35" s="162" t="s">
        <v>134</v>
      </c>
      <c r="D35" s="510" t="s">
        <v>135</v>
      </c>
      <c r="E35" s="134" t="s">
        <v>136</v>
      </c>
      <c r="F35" s="511">
        <v>45262</v>
      </c>
      <c r="G35" s="142">
        <v>0</v>
      </c>
      <c r="H35" s="33">
        <f t="shared" si="5"/>
        <v>15841.7</v>
      </c>
      <c r="I35" s="160"/>
      <c r="J35" s="142">
        <v>0</v>
      </c>
      <c r="K35" s="143">
        <f>(+F35+G35+H35+J35)</f>
        <v>61103.7</v>
      </c>
      <c r="L35" s="141">
        <f t="shared" si="6"/>
        <v>18802</v>
      </c>
      <c r="M35" s="142">
        <v>495</v>
      </c>
      <c r="N35" s="143">
        <v>0</v>
      </c>
      <c r="O35" s="512">
        <f t="shared" si="1"/>
        <v>886</v>
      </c>
      <c r="P35" s="142">
        <v>187</v>
      </c>
      <c r="Q35" s="140">
        <v>8310</v>
      </c>
      <c r="R35" s="140">
        <v>486</v>
      </c>
      <c r="S35" s="512">
        <f>+L35+M35+N35+O35+P35+Q35+R35</f>
        <v>29166</v>
      </c>
      <c r="T35" s="512">
        <f>+K35+S35</f>
        <v>90269.7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f t="shared" si="4"/>
        <v>21</v>
      </c>
      <c r="B36" s="174"/>
      <c r="C36" s="174"/>
      <c r="D36" s="348"/>
      <c r="E36" s="174"/>
      <c r="F36" s="174"/>
      <c r="G36" s="174"/>
      <c r="H36" s="33"/>
      <c r="I36" s="174"/>
      <c r="J36" s="174"/>
      <c r="K36" s="174"/>
      <c r="L36" s="141"/>
      <c r="M36" s="174"/>
      <c r="N36" s="174"/>
      <c r="O36" s="174"/>
      <c r="P36" s="174"/>
      <c r="Q36" s="174"/>
      <c r="R36" s="174"/>
      <c r="S36" s="174"/>
      <c r="T36" s="174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f t="shared" si="4"/>
        <v>22</v>
      </c>
      <c r="B37" s="174"/>
      <c r="C37" s="157"/>
      <c r="D37" s="162"/>
      <c r="E37" s="148"/>
      <c r="F37" s="142"/>
      <c r="G37" s="142"/>
      <c r="H37" s="33"/>
      <c r="I37" s="142"/>
      <c r="J37" s="142"/>
      <c r="K37" s="143"/>
      <c r="L37" s="141"/>
      <c r="M37" s="142"/>
      <c r="N37" s="143"/>
      <c r="O37" s="142"/>
      <c r="P37" s="142"/>
      <c r="Q37" s="142"/>
      <c r="R37" s="142"/>
      <c r="S37" s="143"/>
      <c r="T37" s="143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f t="shared" si="4"/>
        <v>23</v>
      </c>
      <c r="B38" s="175"/>
      <c r="C38" s="176"/>
      <c r="D38" s="177"/>
      <c r="E38" s="178"/>
      <c r="F38" s="140"/>
      <c r="G38" s="179"/>
      <c r="H38" s="33"/>
      <c r="I38" s="179"/>
      <c r="J38" s="179"/>
      <c r="K38" s="180"/>
      <c r="L38" s="141"/>
      <c r="M38" s="179"/>
      <c r="N38" s="180"/>
      <c r="O38" s="124"/>
      <c r="P38" s="179"/>
      <c r="Q38" s="140"/>
      <c r="R38" s="140"/>
      <c r="S38" s="180"/>
      <c r="T38" s="180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f t="shared" si="4"/>
        <v>24</v>
      </c>
      <c r="B39" s="181"/>
      <c r="C39" s="182"/>
      <c r="D39" s="183"/>
      <c r="E39" s="148"/>
      <c r="F39" s="159"/>
      <c r="G39" s="142"/>
      <c r="H39" s="33"/>
      <c r="I39" s="142"/>
      <c r="J39" s="142"/>
      <c r="K39" s="143"/>
      <c r="L39" s="141"/>
      <c r="M39" s="142"/>
      <c r="N39" s="143"/>
      <c r="O39" s="156"/>
      <c r="P39" s="142"/>
      <c r="Q39" s="140"/>
      <c r="R39" s="140"/>
      <c r="S39" s="143"/>
      <c r="T39" s="143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f t="shared" si="4"/>
        <v>25</v>
      </c>
      <c r="B40" s="181"/>
      <c r="C40" s="182"/>
      <c r="D40" s="183"/>
      <c r="E40" s="134"/>
      <c r="F40" s="159"/>
      <c r="G40" s="142"/>
      <c r="H40" s="33"/>
      <c r="I40" s="142"/>
      <c r="J40" s="142"/>
      <c r="K40" s="143"/>
      <c r="L40" s="141"/>
      <c r="M40" s="142"/>
      <c r="N40" s="143"/>
      <c r="O40" s="142"/>
      <c r="P40" s="142"/>
      <c r="Q40" s="142"/>
      <c r="R40" s="142"/>
      <c r="S40" s="143"/>
      <c r="T40" s="143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184"/>
      <c r="B41" s="185"/>
      <c r="C41" s="185"/>
      <c r="D41" s="186" t="s">
        <v>137</v>
      </c>
      <c r="E41" s="13" t="s">
        <v>61</v>
      </c>
      <c r="F41" s="29">
        <f>SUM(F16:F40)</f>
        <v>1146221</v>
      </c>
      <c r="G41" s="29">
        <f>SUM(G16:G40)</f>
        <v>0</v>
      </c>
      <c r="H41" s="29">
        <f>SUM(H16:H40)</f>
        <v>401177.34999999992</v>
      </c>
      <c r="I41" s="13" t="s">
        <v>61</v>
      </c>
      <c r="J41" s="29">
        <f>SUM(J16:J40)</f>
        <v>0</v>
      </c>
      <c r="K41" s="29">
        <f t="shared" ref="K41:T41" si="7">SUM(K16:K40)</f>
        <v>1547398.3500000003</v>
      </c>
      <c r="L41" s="29">
        <f t="shared" si="7"/>
        <v>476136</v>
      </c>
      <c r="M41" s="29">
        <f t="shared" si="7"/>
        <v>9897</v>
      </c>
      <c r="N41" s="29">
        <f t="shared" si="7"/>
        <v>0</v>
      </c>
      <c r="O41" s="29">
        <f t="shared" si="7"/>
        <v>22436</v>
      </c>
      <c r="P41" s="29">
        <f t="shared" si="7"/>
        <v>3740</v>
      </c>
      <c r="Q41" s="29">
        <f t="shared" si="7"/>
        <v>139753</v>
      </c>
      <c r="R41" s="29">
        <f t="shared" si="7"/>
        <v>7247</v>
      </c>
      <c r="S41" s="29">
        <f t="shared" si="7"/>
        <v>659209</v>
      </c>
      <c r="T41" s="29">
        <f t="shared" si="7"/>
        <v>2206607.3500000006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.75">
      <c r="A42" s="72" t="s">
        <v>62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72" t="s">
        <v>63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72" t="s">
        <v>138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139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140</v>
      </c>
      <c r="B46" s="1"/>
      <c r="C46" s="1"/>
      <c r="D46" s="1"/>
      <c r="E46" s="1"/>
      <c r="F46" s="1"/>
      <c r="G46" s="1"/>
      <c r="H46" s="1"/>
      <c r="I46" s="188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3.5" thickBot="1">
      <c r="A47" s="7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55" t="s">
        <v>6</v>
      </c>
      <c r="C48" s="56"/>
      <c r="D48" s="56"/>
      <c r="E48" s="56"/>
      <c r="F48" s="56"/>
      <c r="G48" s="56"/>
      <c r="H48" s="56"/>
      <c r="I48" s="56"/>
      <c r="J48" s="189"/>
      <c r="K48" s="190"/>
      <c r="L48" s="19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" thickTop="1">
      <c r="A49" s="3"/>
      <c r="B49" s="192" t="s">
        <v>67</v>
      </c>
      <c r="C49" s="193"/>
      <c r="D49" s="193"/>
      <c r="E49" s="193"/>
      <c r="F49" s="193"/>
      <c r="G49" s="193"/>
      <c r="H49" s="193"/>
      <c r="I49" s="193"/>
      <c r="J49" s="193"/>
      <c r="K49" s="193"/>
      <c r="L49" s="194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34" t="s">
        <v>7</v>
      </c>
      <c r="C50" s="4" t="s">
        <v>8</v>
      </c>
      <c r="D50" s="4" t="s">
        <v>9</v>
      </c>
      <c r="E50" s="4" t="s">
        <v>10</v>
      </c>
      <c r="F50" s="4" t="s">
        <v>11</v>
      </c>
      <c r="G50" s="4" t="s">
        <v>12</v>
      </c>
      <c r="H50" s="4" t="s">
        <v>13</v>
      </c>
      <c r="I50" s="4" t="s">
        <v>14</v>
      </c>
      <c r="J50" s="4" t="s">
        <v>15</v>
      </c>
      <c r="K50" s="4" t="s">
        <v>16</v>
      </c>
      <c r="L50" s="195" t="s">
        <v>17</v>
      </c>
      <c r="M50" s="18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34"/>
      <c r="C51" s="45"/>
      <c r="D51" s="4"/>
      <c r="E51" s="45"/>
      <c r="F51" s="11" t="s">
        <v>68</v>
      </c>
      <c r="G51" s="196" t="s">
        <v>69</v>
      </c>
      <c r="H51" s="197" t="s">
        <v>70</v>
      </c>
      <c r="I51" s="197" t="s">
        <v>56</v>
      </c>
      <c r="J51" s="197" t="s">
        <v>71</v>
      </c>
      <c r="K51" s="197" t="s">
        <v>72</v>
      </c>
      <c r="L51" s="198"/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20"/>
      <c r="B52" s="35" t="s">
        <v>0</v>
      </c>
      <c r="C52" s="54"/>
      <c r="D52" s="36" t="s">
        <v>0</v>
      </c>
      <c r="E52" s="36" t="s">
        <v>73</v>
      </c>
      <c r="F52" s="60" t="s">
        <v>74</v>
      </c>
      <c r="G52" s="38"/>
      <c r="H52" s="38" t="s">
        <v>141</v>
      </c>
      <c r="I52" s="61" t="s">
        <v>75</v>
      </c>
      <c r="J52" s="38" t="s">
        <v>76</v>
      </c>
      <c r="K52" s="38" t="s">
        <v>77</v>
      </c>
      <c r="L52" s="199" t="s">
        <v>0</v>
      </c>
      <c r="M52" s="53"/>
      <c r="N52" s="53"/>
      <c r="O52" s="53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>
      <c r="A53" s="24"/>
      <c r="B53" s="37" t="s">
        <v>28</v>
      </c>
      <c r="C53" s="38" t="s">
        <v>28</v>
      </c>
      <c r="D53" s="38" t="s">
        <v>29</v>
      </c>
      <c r="E53" s="38" t="s">
        <v>78</v>
      </c>
      <c r="F53" s="38" t="s">
        <v>78</v>
      </c>
      <c r="G53" s="38" t="s">
        <v>79</v>
      </c>
      <c r="H53" s="38" t="s">
        <v>142</v>
      </c>
      <c r="I53" s="38" t="s">
        <v>78</v>
      </c>
      <c r="J53" s="38" t="s">
        <v>78</v>
      </c>
      <c r="K53" s="38" t="s">
        <v>78</v>
      </c>
      <c r="L53" s="200" t="s">
        <v>80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2" thickBot="1">
      <c r="A54" s="27" t="s">
        <v>41</v>
      </c>
      <c r="B54" s="39" t="s">
        <v>42</v>
      </c>
      <c r="C54" s="40" t="s">
        <v>81</v>
      </c>
      <c r="D54" s="40" t="s">
        <v>44</v>
      </c>
      <c r="E54" s="40"/>
      <c r="F54" s="201" t="s">
        <v>82</v>
      </c>
      <c r="G54" s="201" t="s">
        <v>82</v>
      </c>
      <c r="H54" s="202">
        <v>0.25</v>
      </c>
      <c r="I54" s="201" t="s">
        <v>84</v>
      </c>
      <c r="J54" s="201" t="s">
        <v>84</v>
      </c>
      <c r="K54" s="201" t="s">
        <v>85</v>
      </c>
      <c r="L54" s="203" t="s">
        <v>51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Top="1">
      <c r="A55" s="6">
        <v>1</v>
      </c>
      <c r="B55" s="120">
        <v>6975</v>
      </c>
      <c r="C55" s="121" t="s">
        <v>104</v>
      </c>
      <c r="D55" s="122" t="s">
        <v>105</v>
      </c>
      <c r="E55" s="29">
        <v>0</v>
      </c>
      <c r="F55" s="29">
        <v>0</v>
      </c>
      <c r="G55" s="29">
        <f>+F16*0.1</f>
        <v>7609.3</v>
      </c>
      <c r="H55" s="29">
        <f>+F16*0.25</f>
        <v>19023.25</v>
      </c>
      <c r="I55" s="29">
        <v>0</v>
      </c>
      <c r="J55" s="29">
        <v>0</v>
      </c>
      <c r="K55" s="29">
        <v>0</v>
      </c>
      <c r="L55" s="65">
        <f t="shared" ref="L55:L74" si="8">+E55+F55+G55+H55+I55+J55+K55</f>
        <v>26632.55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f t="shared" ref="A56:A79" si="9">A55+1</f>
        <v>2</v>
      </c>
      <c r="B56" s="125">
        <v>6968</v>
      </c>
      <c r="C56" s="126" t="s">
        <v>107</v>
      </c>
      <c r="D56" s="126" t="s">
        <v>108</v>
      </c>
      <c r="E56" s="7">
        <v>0</v>
      </c>
      <c r="F56" s="7">
        <v>0</v>
      </c>
      <c r="G56" s="187">
        <f t="shared" ref="G56:G74" si="10">+F17*0.1</f>
        <v>5491.8</v>
      </c>
      <c r="H56" s="187">
        <f t="shared" ref="H56:H74" si="11">+F17*0.25</f>
        <v>13729.5</v>
      </c>
      <c r="I56" s="7">
        <v>0</v>
      </c>
      <c r="J56" s="33">
        <v>0</v>
      </c>
      <c r="K56" s="33">
        <v>0</v>
      </c>
      <c r="L56" s="15">
        <f t="shared" si="8"/>
        <v>19221.3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si="9"/>
        <v>3</v>
      </c>
      <c r="B57" s="125">
        <v>6880</v>
      </c>
      <c r="C57" s="126" t="s">
        <v>107</v>
      </c>
      <c r="D57" s="126" t="s">
        <v>143</v>
      </c>
      <c r="E57" s="7">
        <v>0</v>
      </c>
      <c r="F57" s="7">
        <v>0</v>
      </c>
      <c r="G57" s="187">
        <f t="shared" si="10"/>
        <v>6140.1</v>
      </c>
      <c r="H57" s="187">
        <f t="shared" si="11"/>
        <v>15350.25</v>
      </c>
      <c r="I57" s="7">
        <v>0</v>
      </c>
      <c r="J57" s="33">
        <v>0</v>
      </c>
      <c r="K57" s="33">
        <v>0</v>
      </c>
      <c r="L57" s="15">
        <f t="shared" si="8"/>
        <v>21490.35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9"/>
        <v>4</v>
      </c>
      <c r="B58" s="131">
        <v>6874</v>
      </c>
      <c r="C58" s="132" t="s">
        <v>112</v>
      </c>
      <c r="D58" s="133" t="s">
        <v>113</v>
      </c>
      <c r="E58" s="7">
        <v>0</v>
      </c>
      <c r="F58" s="7">
        <v>0</v>
      </c>
      <c r="G58" s="187">
        <f t="shared" si="10"/>
        <v>5770.8</v>
      </c>
      <c r="H58" s="187">
        <f t="shared" si="11"/>
        <v>14427</v>
      </c>
      <c r="I58" s="7">
        <v>0</v>
      </c>
      <c r="J58" s="33">
        <v>0</v>
      </c>
      <c r="K58" s="33">
        <v>0</v>
      </c>
      <c r="L58" s="15">
        <f t="shared" si="8"/>
        <v>20197.8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9"/>
        <v>5</v>
      </c>
      <c r="B59" s="131">
        <v>6688</v>
      </c>
      <c r="C59" s="132" t="s">
        <v>114</v>
      </c>
      <c r="D59" s="135" t="s">
        <v>115</v>
      </c>
      <c r="E59" s="7">
        <v>0</v>
      </c>
      <c r="F59" s="7">
        <v>0</v>
      </c>
      <c r="G59" s="187">
        <f t="shared" si="10"/>
        <v>5770.8</v>
      </c>
      <c r="H59" s="187">
        <f t="shared" si="11"/>
        <v>14427</v>
      </c>
      <c r="I59" s="7">
        <v>0</v>
      </c>
      <c r="J59" s="33">
        <v>0</v>
      </c>
      <c r="K59" s="33">
        <v>0</v>
      </c>
      <c r="L59" s="15">
        <f t="shared" si="8"/>
        <v>20197.8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9"/>
        <v>6</v>
      </c>
      <c r="B60" s="131">
        <v>6881</v>
      </c>
      <c r="C60" s="132" t="s">
        <v>107</v>
      </c>
      <c r="D60" s="133" t="s">
        <v>116</v>
      </c>
      <c r="E60" s="7">
        <v>0</v>
      </c>
      <c r="F60" s="7">
        <v>0</v>
      </c>
      <c r="G60" s="187">
        <f t="shared" si="10"/>
        <v>5915.9000000000005</v>
      </c>
      <c r="H60" s="187">
        <f t="shared" si="11"/>
        <v>14789.75</v>
      </c>
      <c r="I60" s="7">
        <v>0</v>
      </c>
      <c r="J60" s="33">
        <v>0</v>
      </c>
      <c r="K60" s="33">
        <v>0</v>
      </c>
      <c r="L60" s="15">
        <f t="shared" si="8"/>
        <v>20705.650000000001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9"/>
        <v>7</v>
      </c>
      <c r="B61" s="131">
        <v>6691</v>
      </c>
      <c r="C61" s="132" t="s">
        <v>107</v>
      </c>
      <c r="D61" s="133" t="s">
        <v>118</v>
      </c>
      <c r="E61" s="7">
        <v>0</v>
      </c>
      <c r="F61" s="7">
        <v>0</v>
      </c>
      <c r="G61" s="187">
        <f t="shared" si="10"/>
        <v>5915.9000000000005</v>
      </c>
      <c r="H61" s="187">
        <f t="shared" si="11"/>
        <v>14789.75</v>
      </c>
      <c r="I61" s="7">
        <v>0</v>
      </c>
      <c r="J61" s="33">
        <v>0</v>
      </c>
      <c r="K61" s="33">
        <v>0</v>
      </c>
      <c r="L61" s="15">
        <f t="shared" si="8"/>
        <v>20705.650000000001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9"/>
        <v>8</v>
      </c>
      <c r="B62" s="120">
        <v>6687</v>
      </c>
      <c r="C62" s="136" t="s">
        <v>107</v>
      </c>
      <c r="D62" s="121" t="s">
        <v>119</v>
      </c>
      <c r="E62" s="7">
        <v>0</v>
      </c>
      <c r="F62" s="7">
        <v>0</v>
      </c>
      <c r="G62" s="187">
        <f t="shared" si="10"/>
        <v>6614.2000000000007</v>
      </c>
      <c r="H62" s="187">
        <f t="shared" si="11"/>
        <v>16535.5</v>
      </c>
      <c r="I62" s="7">
        <v>0</v>
      </c>
      <c r="J62" s="33">
        <v>0</v>
      </c>
      <c r="K62" s="33">
        <v>0</v>
      </c>
      <c r="L62" s="15">
        <f t="shared" si="8"/>
        <v>23149.7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9"/>
        <v>9</v>
      </c>
      <c r="B63" s="137">
        <v>6795</v>
      </c>
      <c r="C63" s="138" t="s">
        <v>107</v>
      </c>
      <c r="D63" s="139" t="s">
        <v>120</v>
      </c>
      <c r="E63" s="7">
        <v>0</v>
      </c>
      <c r="F63" s="7">
        <v>0</v>
      </c>
      <c r="G63" s="187">
        <f t="shared" si="10"/>
        <v>6614.2000000000007</v>
      </c>
      <c r="H63" s="187">
        <f t="shared" si="11"/>
        <v>16535.5</v>
      </c>
      <c r="I63" s="7">
        <v>0</v>
      </c>
      <c r="J63" s="33">
        <v>0</v>
      </c>
      <c r="K63" s="33">
        <v>0</v>
      </c>
      <c r="L63" s="15">
        <f t="shared" si="8"/>
        <v>23149.7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9"/>
        <v>10</v>
      </c>
      <c r="B64" s="144">
        <v>6686</v>
      </c>
      <c r="C64" s="132" t="s">
        <v>107</v>
      </c>
      <c r="D64" s="145" t="s">
        <v>121</v>
      </c>
      <c r="E64" s="7">
        <v>0</v>
      </c>
      <c r="F64" s="7">
        <v>0</v>
      </c>
      <c r="G64" s="187">
        <f t="shared" si="10"/>
        <v>7082.5</v>
      </c>
      <c r="H64" s="187">
        <f t="shared" si="11"/>
        <v>17706.25</v>
      </c>
      <c r="I64" s="7">
        <v>0</v>
      </c>
      <c r="J64" s="33">
        <v>0</v>
      </c>
      <c r="K64" s="33">
        <v>0</v>
      </c>
      <c r="L64" s="15">
        <f t="shared" si="8"/>
        <v>24788.75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9"/>
        <v>11</v>
      </c>
      <c r="B65" s="146">
        <v>6860</v>
      </c>
      <c r="C65" s="147" t="s">
        <v>123</v>
      </c>
      <c r="D65" s="204" t="s">
        <v>124</v>
      </c>
      <c r="E65" s="7">
        <v>0</v>
      </c>
      <c r="F65" s="7">
        <v>0</v>
      </c>
      <c r="G65" s="187">
        <f t="shared" si="10"/>
        <v>6140.1</v>
      </c>
      <c r="H65" s="187">
        <f t="shared" si="11"/>
        <v>15350.25</v>
      </c>
      <c r="I65" s="7">
        <v>0</v>
      </c>
      <c r="J65" s="33">
        <v>0</v>
      </c>
      <c r="K65" s="33">
        <v>0</v>
      </c>
      <c r="L65" s="15">
        <f t="shared" si="8"/>
        <v>21490.35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9"/>
        <v>12</v>
      </c>
      <c r="B66" s="149">
        <v>6788</v>
      </c>
      <c r="C66" s="147" t="s">
        <v>123</v>
      </c>
      <c r="D66" s="204" t="s">
        <v>125</v>
      </c>
      <c r="E66" s="7">
        <v>0</v>
      </c>
      <c r="F66" s="7">
        <v>0</v>
      </c>
      <c r="G66" s="187">
        <f t="shared" si="10"/>
        <v>5699.9000000000005</v>
      </c>
      <c r="H66" s="187">
        <f t="shared" si="11"/>
        <v>14249.75</v>
      </c>
      <c r="I66" s="7">
        <v>0</v>
      </c>
      <c r="J66" s="33">
        <v>0</v>
      </c>
      <c r="K66" s="33">
        <v>0</v>
      </c>
      <c r="L66" s="15">
        <f t="shared" si="8"/>
        <v>19949.650000000001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9"/>
        <v>13</v>
      </c>
      <c r="B67" s="149">
        <v>6889</v>
      </c>
      <c r="C67" s="147" t="s">
        <v>123</v>
      </c>
      <c r="D67" s="204" t="s">
        <v>144</v>
      </c>
      <c r="E67" s="7">
        <v>0</v>
      </c>
      <c r="F67" s="7">
        <v>0</v>
      </c>
      <c r="G67" s="187">
        <f t="shared" si="10"/>
        <v>5491.8</v>
      </c>
      <c r="H67" s="187">
        <f t="shared" si="11"/>
        <v>13729.5</v>
      </c>
      <c r="I67" s="7">
        <v>0</v>
      </c>
      <c r="J67" s="33">
        <v>0</v>
      </c>
      <c r="K67" s="33">
        <v>0</v>
      </c>
      <c r="L67" s="15">
        <f t="shared" si="8"/>
        <v>19221.3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9"/>
        <v>14</v>
      </c>
      <c r="B68" s="150">
        <v>6978</v>
      </c>
      <c r="C68" s="151" t="s">
        <v>127</v>
      </c>
      <c r="D68" s="152" t="s">
        <v>128</v>
      </c>
      <c r="E68" s="7">
        <v>0</v>
      </c>
      <c r="F68" s="7">
        <v>0</v>
      </c>
      <c r="G68" s="187">
        <f t="shared" si="10"/>
        <v>4973.1000000000004</v>
      </c>
      <c r="H68" s="187">
        <f t="shared" si="11"/>
        <v>12432.75</v>
      </c>
      <c r="I68" s="7">
        <v>0</v>
      </c>
      <c r="J68" s="33">
        <v>0</v>
      </c>
      <c r="K68" s="33">
        <v>0</v>
      </c>
      <c r="L68" s="15">
        <f t="shared" si="8"/>
        <v>17405.849999999999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9"/>
        <v>15</v>
      </c>
      <c r="B69" s="137">
        <v>6693</v>
      </c>
      <c r="C69" s="157" t="s">
        <v>127</v>
      </c>
      <c r="D69" s="158" t="s">
        <v>145</v>
      </c>
      <c r="E69" s="7">
        <v>0</v>
      </c>
      <c r="F69" s="7">
        <v>0</v>
      </c>
      <c r="G69" s="187">
        <f t="shared" si="10"/>
        <v>4973.1000000000004</v>
      </c>
      <c r="H69" s="187">
        <f t="shared" si="11"/>
        <v>12432.75</v>
      </c>
      <c r="I69" s="7">
        <v>0</v>
      </c>
      <c r="J69" s="33">
        <v>0</v>
      </c>
      <c r="K69" s="33">
        <v>0</v>
      </c>
      <c r="L69" s="15">
        <f t="shared" si="8"/>
        <v>17405.849999999999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9"/>
        <v>16</v>
      </c>
      <c r="B70" s="161">
        <v>6875</v>
      </c>
      <c r="C70" s="162" t="s">
        <v>127</v>
      </c>
      <c r="D70" s="183" t="s">
        <v>146</v>
      </c>
      <c r="E70" s="7">
        <v>0</v>
      </c>
      <c r="F70" s="7">
        <v>0</v>
      </c>
      <c r="G70" s="187">
        <f t="shared" si="10"/>
        <v>4973.1000000000004</v>
      </c>
      <c r="H70" s="187">
        <f t="shared" si="11"/>
        <v>12432.75</v>
      </c>
      <c r="I70" s="7">
        <v>0</v>
      </c>
      <c r="J70" s="33">
        <v>0</v>
      </c>
      <c r="K70" s="33">
        <v>0</v>
      </c>
      <c r="L70" s="15">
        <f t="shared" si="8"/>
        <v>17405.849999999999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9"/>
        <v>17</v>
      </c>
      <c r="B71" s="163">
        <v>7222</v>
      </c>
      <c r="C71" s="142" t="s">
        <v>112</v>
      </c>
      <c r="D71" s="164" t="s">
        <v>131</v>
      </c>
      <c r="E71" s="7">
        <v>0</v>
      </c>
      <c r="F71" s="7">
        <v>0</v>
      </c>
      <c r="G71" s="187">
        <f t="shared" si="10"/>
        <v>4973.1000000000004</v>
      </c>
      <c r="H71" s="187">
        <f t="shared" si="11"/>
        <v>12432.75</v>
      </c>
      <c r="I71" s="7">
        <v>0</v>
      </c>
      <c r="J71" s="33">
        <v>0</v>
      </c>
      <c r="K71" s="33">
        <v>0</v>
      </c>
      <c r="L71" s="15">
        <f t="shared" si="8"/>
        <v>17405.849999999999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9"/>
        <v>18</v>
      </c>
      <c r="B72" s="169">
        <v>6879</v>
      </c>
      <c r="C72" s="157" t="s">
        <v>112</v>
      </c>
      <c r="D72" s="157" t="s">
        <v>147</v>
      </c>
      <c r="E72" s="7">
        <v>0</v>
      </c>
      <c r="F72" s="7">
        <v>0</v>
      </c>
      <c r="G72" s="187">
        <f t="shared" si="10"/>
        <v>4973.1000000000004</v>
      </c>
      <c r="H72" s="187">
        <f t="shared" si="11"/>
        <v>12432.75</v>
      </c>
      <c r="I72" s="7">
        <v>0</v>
      </c>
      <c r="J72" s="33">
        <v>0</v>
      </c>
      <c r="K72" s="33">
        <v>0</v>
      </c>
      <c r="L72" s="15">
        <f t="shared" si="8"/>
        <v>17405.849999999999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9"/>
        <v>19</v>
      </c>
      <c r="B73" s="170">
        <v>6878</v>
      </c>
      <c r="C73" s="171" t="s">
        <v>132</v>
      </c>
      <c r="D73" s="205" t="s">
        <v>133</v>
      </c>
      <c r="E73" s="206">
        <v>0</v>
      </c>
      <c r="F73" s="206">
        <v>0</v>
      </c>
      <c r="G73" s="187">
        <f t="shared" si="10"/>
        <v>4973.1000000000004</v>
      </c>
      <c r="H73" s="187">
        <f t="shared" si="11"/>
        <v>12432.75</v>
      </c>
      <c r="I73" s="206">
        <v>0</v>
      </c>
      <c r="J73" s="173">
        <v>0</v>
      </c>
      <c r="K73" s="173">
        <v>0</v>
      </c>
      <c r="L73" s="155">
        <f t="shared" si="8"/>
        <v>17405.849999999999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11">
        <f t="shared" si="9"/>
        <v>20</v>
      </c>
      <c r="B74" s="161">
        <v>6780</v>
      </c>
      <c r="C74" s="162" t="s">
        <v>134</v>
      </c>
      <c r="D74" s="183" t="s">
        <v>135</v>
      </c>
      <c r="E74" s="141">
        <v>0</v>
      </c>
      <c r="F74" s="141">
        <v>0</v>
      </c>
      <c r="G74" s="187">
        <f t="shared" si="10"/>
        <v>4526.2</v>
      </c>
      <c r="H74" s="187">
        <f t="shared" si="11"/>
        <v>11315.5</v>
      </c>
      <c r="I74" s="141">
        <v>0</v>
      </c>
      <c r="J74" s="141">
        <v>0</v>
      </c>
      <c r="K74" s="141">
        <v>0</v>
      </c>
      <c r="L74" s="143">
        <f t="shared" si="8"/>
        <v>15841.7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11">
        <f t="shared" si="9"/>
        <v>21</v>
      </c>
      <c r="B75" s="207"/>
      <c r="C75" s="208"/>
      <c r="D75" s="208"/>
      <c r="E75" s="141"/>
      <c r="F75" s="141"/>
      <c r="G75" s="142"/>
      <c r="H75" s="142"/>
      <c r="I75" s="141"/>
      <c r="J75" s="141"/>
      <c r="K75" s="141"/>
      <c r="L75" s="143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f t="shared" si="9"/>
        <v>22</v>
      </c>
      <c r="B76" s="51"/>
      <c r="C76" s="209"/>
      <c r="D76" s="209"/>
      <c r="E76" s="33"/>
      <c r="F76" s="33"/>
      <c r="G76" s="187"/>
      <c r="H76" s="187"/>
      <c r="I76" s="33"/>
      <c r="J76" s="33"/>
      <c r="K76" s="33"/>
      <c r="L76" s="210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f t="shared" si="9"/>
        <v>23</v>
      </c>
      <c r="B77" s="51"/>
      <c r="C77" s="209"/>
      <c r="D77" s="209"/>
      <c r="E77" s="7"/>
      <c r="F77" s="7"/>
      <c r="G77" s="187"/>
      <c r="H77" s="18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f t="shared" si="9"/>
        <v>24</v>
      </c>
      <c r="B78" s="51"/>
      <c r="C78" s="209"/>
      <c r="D78" s="209"/>
      <c r="E78" s="7"/>
      <c r="F78" s="7"/>
      <c r="G78" s="187"/>
      <c r="H78" s="18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f t="shared" si="9"/>
        <v>25</v>
      </c>
      <c r="B79" s="51"/>
      <c r="C79" s="209"/>
      <c r="D79" s="209"/>
      <c r="E79" s="7"/>
      <c r="F79" s="7"/>
      <c r="G79" s="187"/>
      <c r="H79" s="18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14"/>
      <c r="B80" s="14"/>
      <c r="C80" s="14"/>
      <c r="D80" s="11" t="s">
        <v>148</v>
      </c>
      <c r="E80" s="29">
        <f>SUM(E55:E79)</f>
        <v>0</v>
      </c>
      <c r="F80" s="29">
        <f t="shared" ref="F80:L80" si="12">SUM(F55:F79)</f>
        <v>0</v>
      </c>
      <c r="G80" s="29">
        <f t="shared" si="12"/>
        <v>114622.10000000003</v>
      </c>
      <c r="H80" s="29">
        <f t="shared" si="12"/>
        <v>286555.25</v>
      </c>
      <c r="I80" s="29">
        <f t="shared" si="12"/>
        <v>0</v>
      </c>
      <c r="J80" s="29">
        <f t="shared" si="12"/>
        <v>0</v>
      </c>
      <c r="K80" s="29">
        <f t="shared" si="12"/>
        <v>0</v>
      </c>
      <c r="L80" s="65">
        <f t="shared" si="12"/>
        <v>401177.34999999992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3" t="s">
        <v>68</v>
      </c>
      <c r="B81" s="3" t="s">
        <v>149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69</v>
      </c>
      <c r="B82" s="3" t="s">
        <v>150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70</v>
      </c>
      <c r="B83" s="3" t="s">
        <v>151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56</v>
      </c>
      <c r="B84" s="3" t="s">
        <v>152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71</v>
      </c>
      <c r="B85" s="3" t="s">
        <v>153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 ht="12">
      <c r="A86" s="3" t="s">
        <v>72</v>
      </c>
      <c r="B86" s="3" t="s">
        <v>91</v>
      </c>
      <c r="C86" s="2"/>
      <c r="D86" s="2"/>
      <c r="E86" s="2"/>
      <c r="F86" s="2"/>
      <c r="G86" s="2"/>
      <c r="H86" s="2"/>
      <c r="I86" s="188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</sheetData>
  <mergeCells count="1">
    <mergeCell ref="I13:J14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4
Agency Staffing Pattern</oddHeader>
  </headerFooter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00ED8-DF48-4F35-94AD-406B235FC4BF}">
  <sheetPr codeName="Sheet5">
    <tabColor theme="6" tint="0.79998168889431442"/>
  </sheetPr>
  <dimension ref="A1:BV174"/>
  <sheetViews>
    <sheetView tabSelected="1" view="pageBreakPreview" zoomScale="90" zoomScaleNormal="145" zoomScaleSheetLayoutView="90" zoomScalePageLayoutView="50" workbookViewId="0">
      <selection activeCell="F35" sqref="F35"/>
    </sheetView>
  </sheetViews>
  <sheetFormatPr defaultColWidth="8.77734375" defaultRowHeight="11.25"/>
  <cols>
    <col min="1" max="1" width="3.5546875" style="307" customWidth="1"/>
    <col min="2" max="2" width="5.77734375" style="307" customWidth="1"/>
    <col min="3" max="3" width="33.5546875" style="307" customWidth="1"/>
    <col min="4" max="4" width="32.88671875" style="307" customWidth="1"/>
    <col min="5" max="5" width="11.6640625" style="307" customWidth="1"/>
    <col min="6" max="6" width="10.109375" style="307" customWidth="1"/>
    <col min="7" max="7" width="8.5546875" style="307" customWidth="1"/>
    <col min="8" max="8" width="8.109375" style="307" customWidth="1"/>
    <col min="9" max="9" width="9.44140625" style="307" customWidth="1"/>
    <col min="10" max="10" width="6.77734375" style="307" customWidth="1"/>
    <col min="11" max="11" width="9.44140625" style="307" customWidth="1"/>
    <col min="12" max="12" width="10.77734375" style="307" customWidth="1"/>
    <col min="13" max="13" width="9.21875" style="307" customWidth="1"/>
    <col min="14" max="14" width="8.6640625" style="307" customWidth="1"/>
    <col min="15" max="15" width="8" style="307" customWidth="1"/>
    <col min="16" max="16" width="6.77734375" style="307" customWidth="1"/>
    <col min="17" max="18" width="8.77734375" style="307" customWidth="1"/>
    <col min="19" max="19" width="10.77734375" style="307" customWidth="1"/>
    <col min="20" max="20" width="10.6640625" style="307" customWidth="1"/>
    <col min="21" max="16384" width="8.77734375" style="307"/>
  </cols>
  <sheetData>
    <row r="1" spans="1:74" ht="15.75">
      <c r="A1" s="369"/>
      <c r="B1" s="369"/>
      <c r="C1" s="369"/>
      <c r="D1" s="369"/>
      <c r="E1" s="369"/>
      <c r="F1" s="370" t="s">
        <v>0</v>
      </c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71" t="s">
        <v>0</v>
      </c>
      <c r="T1" s="369"/>
      <c r="U1" s="305"/>
      <c r="V1" s="305"/>
      <c r="W1" s="305"/>
      <c r="X1" s="305"/>
      <c r="Y1" s="305"/>
      <c r="Z1" s="305"/>
      <c r="AA1" s="305"/>
      <c r="AB1" s="305"/>
      <c r="AC1" s="305"/>
      <c r="AD1" s="305"/>
      <c r="AE1" s="305"/>
      <c r="AF1" s="305"/>
      <c r="AG1" s="305"/>
      <c r="AH1" s="305"/>
      <c r="AI1" s="305"/>
      <c r="AJ1" s="305"/>
      <c r="AK1" s="305"/>
      <c r="AL1" s="305"/>
      <c r="AM1" s="305"/>
      <c r="AN1" s="305"/>
      <c r="AO1" s="305"/>
      <c r="AP1" s="305"/>
      <c r="AQ1" s="305"/>
      <c r="AR1" s="305"/>
      <c r="AS1" s="305"/>
      <c r="AT1" s="305"/>
      <c r="AU1" s="305"/>
      <c r="AV1" s="305"/>
      <c r="AW1" s="305"/>
      <c r="AX1" s="305"/>
      <c r="AY1" s="305"/>
      <c r="AZ1" s="305"/>
      <c r="BA1" s="305"/>
      <c r="BB1" s="305"/>
      <c r="BC1" s="305"/>
      <c r="BD1" s="305"/>
      <c r="BE1" s="306"/>
      <c r="BF1" s="306"/>
      <c r="BG1" s="306"/>
      <c r="BH1" s="306"/>
      <c r="BI1" s="306"/>
      <c r="BJ1" s="306"/>
      <c r="BK1" s="306"/>
      <c r="BL1" s="306"/>
      <c r="BM1" s="306"/>
      <c r="BN1" s="306"/>
      <c r="BO1" s="306"/>
      <c r="BP1" s="306"/>
      <c r="BQ1" s="306"/>
      <c r="BR1" s="306"/>
      <c r="BS1" s="306"/>
      <c r="BT1" s="306"/>
      <c r="BU1" s="306"/>
      <c r="BV1" s="306"/>
    </row>
    <row r="2" spans="1:74" ht="12.75">
      <c r="A2" s="371" t="s">
        <v>1</v>
      </c>
      <c r="B2" s="369"/>
      <c r="C2" s="369"/>
      <c r="D2" s="372" t="s">
        <v>101</v>
      </c>
      <c r="E2" s="373"/>
      <c r="F2" s="372" t="s">
        <v>0</v>
      </c>
      <c r="G2" s="373"/>
      <c r="H2" s="373"/>
      <c r="I2" s="373"/>
      <c r="J2" s="373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05"/>
      <c r="V2" s="305"/>
      <c r="W2" s="305"/>
      <c r="X2" s="305"/>
      <c r="Y2" s="305"/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5"/>
      <c r="AM2" s="305"/>
      <c r="AN2" s="305"/>
      <c r="AO2" s="305"/>
      <c r="AP2" s="305"/>
      <c r="AQ2" s="305"/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6"/>
      <c r="BF2" s="306"/>
      <c r="BG2" s="306"/>
      <c r="BH2" s="306"/>
      <c r="BI2" s="306"/>
      <c r="BJ2" s="306"/>
      <c r="BK2" s="306"/>
      <c r="BL2" s="306"/>
      <c r="BM2" s="306"/>
      <c r="BN2" s="306"/>
      <c r="BO2" s="306"/>
      <c r="BP2" s="306"/>
      <c r="BQ2" s="306"/>
      <c r="BR2" s="306"/>
      <c r="BS2" s="306"/>
      <c r="BT2" s="306"/>
      <c r="BU2" s="306"/>
      <c r="BV2" s="306"/>
    </row>
    <row r="3" spans="1:74" ht="8.1" customHeight="1">
      <c r="A3" s="371"/>
      <c r="B3" s="369"/>
      <c r="C3" s="369"/>
      <c r="D3" s="372"/>
      <c r="E3" s="373"/>
      <c r="F3" s="373"/>
      <c r="G3" s="373"/>
      <c r="H3" s="373"/>
      <c r="I3" s="373"/>
      <c r="J3" s="373"/>
      <c r="K3" s="369"/>
      <c r="L3" s="369"/>
      <c r="M3" s="369"/>
      <c r="N3" s="369"/>
      <c r="O3" s="369"/>
      <c r="P3" s="369"/>
      <c r="Q3" s="369"/>
      <c r="R3" s="369"/>
      <c r="S3" s="369"/>
      <c r="T3" s="369"/>
      <c r="U3" s="305"/>
      <c r="V3" s="305"/>
      <c r="W3" s="305"/>
      <c r="X3" s="305"/>
      <c r="Y3" s="305"/>
      <c r="Z3" s="305"/>
      <c r="AA3" s="305"/>
      <c r="AB3" s="305"/>
      <c r="AC3" s="305"/>
      <c r="AD3" s="305"/>
      <c r="AE3" s="305"/>
      <c r="AF3" s="305"/>
      <c r="AG3" s="305"/>
      <c r="AH3" s="305"/>
      <c r="AI3" s="305"/>
      <c r="AJ3" s="305"/>
      <c r="AK3" s="305"/>
      <c r="AL3" s="305"/>
      <c r="AM3" s="305"/>
      <c r="AN3" s="305"/>
      <c r="AO3" s="305"/>
      <c r="AP3" s="305"/>
      <c r="AQ3" s="305"/>
      <c r="AR3" s="305"/>
      <c r="AS3" s="305"/>
      <c r="AT3" s="305"/>
      <c r="AU3" s="305"/>
      <c r="AV3" s="305"/>
      <c r="AW3" s="305"/>
      <c r="AX3" s="305"/>
      <c r="AY3" s="305"/>
      <c r="AZ3" s="305"/>
      <c r="BA3" s="305"/>
      <c r="BB3" s="305"/>
      <c r="BC3" s="305"/>
      <c r="BD3" s="305"/>
      <c r="BE3" s="306"/>
      <c r="BF3" s="306"/>
      <c r="BG3" s="306"/>
      <c r="BH3" s="306"/>
      <c r="BI3" s="306"/>
      <c r="BJ3" s="306"/>
      <c r="BK3" s="306"/>
      <c r="BL3" s="306"/>
      <c r="BM3" s="306"/>
      <c r="BN3" s="306"/>
      <c r="BO3" s="306"/>
      <c r="BP3" s="306"/>
      <c r="BQ3" s="306"/>
      <c r="BR3" s="306"/>
      <c r="BS3" s="306"/>
      <c r="BT3" s="306"/>
      <c r="BU3" s="306"/>
      <c r="BV3" s="306"/>
    </row>
    <row r="4" spans="1:74" ht="12.75">
      <c r="A4" s="371" t="s">
        <v>3</v>
      </c>
      <c r="B4" s="369"/>
      <c r="C4" s="369"/>
      <c r="D4" s="372" t="s">
        <v>92</v>
      </c>
      <c r="E4" s="373"/>
      <c r="F4" s="373"/>
      <c r="G4" s="373"/>
      <c r="H4" s="373"/>
      <c r="I4" s="373"/>
      <c r="J4" s="373"/>
      <c r="K4" s="369"/>
      <c r="L4" s="369"/>
      <c r="M4" s="369"/>
      <c r="N4" s="369"/>
      <c r="O4" s="369"/>
      <c r="P4" s="369"/>
      <c r="Q4" s="369"/>
      <c r="R4" s="369"/>
      <c r="S4" s="369"/>
      <c r="T4" s="369"/>
      <c r="U4" s="305"/>
      <c r="V4" s="305"/>
      <c r="W4" s="305"/>
      <c r="X4" s="305"/>
      <c r="Y4" s="305"/>
      <c r="Z4" s="305"/>
      <c r="AA4" s="305"/>
      <c r="AB4" s="305"/>
      <c r="AC4" s="305"/>
      <c r="AD4" s="305"/>
      <c r="AE4" s="305"/>
      <c r="AF4" s="305"/>
      <c r="AG4" s="305"/>
      <c r="AH4" s="305"/>
      <c r="AI4" s="305"/>
      <c r="AJ4" s="305"/>
      <c r="AK4" s="305"/>
      <c r="AL4" s="305"/>
      <c r="AM4" s="305"/>
      <c r="AN4" s="305"/>
      <c r="AO4" s="305"/>
      <c r="AP4" s="305"/>
      <c r="AQ4" s="305"/>
      <c r="AR4" s="305"/>
      <c r="AS4" s="305"/>
      <c r="AT4" s="305"/>
      <c r="AU4" s="305"/>
      <c r="AV4" s="305"/>
      <c r="AW4" s="305"/>
      <c r="AX4" s="305"/>
      <c r="AY4" s="305"/>
      <c r="AZ4" s="305"/>
      <c r="BA4" s="305"/>
      <c r="BB4" s="305"/>
      <c r="BC4" s="305"/>
      <c r="BD4" s="305"/>
      <c r="BE4" s="306"/>
      <c r="BF4" s="306"/>
      <c r="BG4" s="306"/>
      <c r="BH4" s="306"/>
      <c r="BI4" s="306"/>
      <c r="BJ4" s="306"/>
      <c r="BK4" s="306"/>
      <c r="BL4" s="306"/>
      <c r="BM4" s="306"/>
      <c r="BN4" s="306"/>
      <c r="BO4" s="306"/>
      <c r="BP4" s="306"/>
      <c r="BQ4" s="306"/>
      <c r="BR4" s="306"/>
      <c r="BS4" s="306"/>
      <c r="BT4" s="306"/>
      <c r="BU4" s="306"/>
      <c r="BV4" s="306"/>
    </row>
    <row r="5" spans="1:74" ht="8.1" customHeight="1">
      <c r="A5" s="371"/>
      <c r="B5" s="369"/>
      <c r="C5" s="369"/>
      <c r="D5" s="372"/>
      <c r="E5" s="373"/>
      <c r="F5" s="373"/>
      <c r="G5" s="373"/>
      <c r="H5" s="373"/>
      <c r="I5" s="373"/>
      <c r="J5" s="373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5"/>
      <c r="AN5" s="305"/>
      <c r="AO5" s="305"/>
      <c r="AP5" s="305"/>
      <c r="AQ5" s="305"/>
      <c r="AR5" s="305"/>
      <c r="AS5" s="305"/>
      <c r="AT5" s="305"/>
      <c r="AU5" s="305"/>
      <c r="AV5" s="305"/>
      <c r="AW5" s="305"/>
      <c r="AX5" s="305"/>
      <c r="AY5" s="305"/>
      <c r="AZ5" s="305"/>
      <c r="BA5" s="305"/>
      <c r="BB5" s="305"/>
      <c r="BC5" s="305"/>
      <c r="BD5" s="305"/>
      <c r="BE5" s="306"/>
      <c r="BF5" s="306"/>
      <c r="BG5" s="306"/>
      <c r="BH5" s="306"/>
      <c r="BI5" s="306"/>
      <c r="BJ5" s="306"/>
      <c r="BK5" s="306"/>
      <c r="BL5" s="306"/>
      <c r="BM5" s="306"/>
      <c r="BN5" s="306"/>
      <c r="BO5" s="306"/>
      <c r="BP5" s="306"/>
      <c r="BQ5" s="306"/>
      <c r="BR5" s="306"/>
      <c r="BS5" s="306"/>
      <c r="BT5" s="306"/>
      <c r="BU5" s="306"/>
      <c r="BV5" s="306"/>
    </row>
    <row r="6" spans="1:74" ht="12.75">
      <c r="A6" s="371" t="s">
        <v>4</v>
      </c>
      <c r="B6" s="369"/>
      <c r="C6" s="369"/>
      <c r="D6" s="372" t="s">
        <v>223</v>
      </c>
      <c r="E6" s="373" t="s">
        <v>224</v>
      </c>
      <c r="F6" s="373"/>
      <c r="G6" s="373"/>
      <c r="H6" s="373"/>
      <c r="I6" s="373"/>
      <c r="J6" s="373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P6" s="305"/>
      <c r="AQ6" s="305"/>
      <c r="AR6" s="305"/>
      <c r="AS6" s="305"/>
      <c r="AT6" s="305"/>
      <c r="AU6" s="305"/>
      <c r="AV6" s="305"/>
      <c r="AW6" s="305"/>
      <c r="AX6" s="305"/>
      <c r="AY6" s="305"/>
      <c r="AZ6" s="305"/>
      <c r="BA6" s="305"/>
      <c r="BB6" s="305"/>
      <c r="BC6" s="305"/>
      <c r="BD6" s="305"/>
      <c r="BE6" s="306"/>
      <c r="BF6" s="306"/>
      <c r="BG6" s="306"/>
      <c r="BH6" s="306"/>
      <c r="BI6" s="306"/>
      <c r="BJ6" s="306"/>
      <c r="BK6" s="306"/>
      <c r="BL6" s="306"/>
      <c r="BM6" s="306"/>
      <c r="BN6" s="306"/>
      <c r="BO6" s="306"/>
      <c r="BP6" s="306"/>
      <c r="BQ6" s="306"/>
      <c r="BR6" s="306"/>
      <c r="BS6" s="306"/>
      <c r="BT6" s="306"/>
      <c r="BU6" s="306"/>
      <c r="BV6" s="306"/>
    </row>
    <row r="7" spans="1:74" ht="8.1" customHeight="1">
      <c r="A7" s="371"/>
      <c r="B7" s="369"/>
      <c r="C7" s="369"/>
      <c r="D7" s="372"/>
      <c r="E7" s="373"/>
      <c r="F7" s="373"/>
      <c r="G7" s="373"/>
      <c r="H7" s="373"/>
      <c r="I7" s="373"/>
      <c r="J7" s="373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05"/>
      <c r="V7" s="305"/>
      <c r="W7" s="305"/>
      <c r="X7" s="305"/>
      <c r="Y7" s="305"/>
      <c r="Z7" s="305"/>
      <c r="AA7" s="305"/>
      <c r="AB7" s="305"/>
      <c r="AC7" s="305"/>
      <c r="AD7" s="305"/>
      <c r="AE7" s="305"/>
      <c r="AF7" s="305"/>
      <c r="AG7" s="305"/>
      <c r="AH7" s="305"/>
      <c r="AI7" s="305"/>
      <c r="AJ7" s="305"/>
      <c r="AK7" s="305"/>
      <c r="AL7" s="305"/>
      <c r="AM7" s="305"/>
      <c r="AN7" s="305"/>
      <c r="AO7" s="305"/>
      <c r="AP7" s="305"/>
      <c r="AQ7" s="305"/>
      <c r="AR7" s="305"/>
      <c r="AS7" s="305"/>
      <c r="AT7" s="305"/>
      <c r="AU7" s="305"/>
      <c r="AV7" s="305"/>
      <c r="AW7" s="305"/>
      <c r="AX7" s="305"/>
      <c r="AY7" s="305"/>
      <c r="AZ7" s="305"/>
      <c r="BA7" s="305"/>
      <c r="BB7" s="305"/>
      <c r="BC7" s="305"/>
      <c r="BD7" s="305"/>
      <c r="BE7" s="306"/>
      <c r="BF7" s="306"/>
      <c r="BG7" s="306"/>
      <c r="BH7" s="306"/>
      <c r="BI7" s="306"/>
      <c r="BJ7" s="306"/>
      <c r="BK7" s="306"/>
      <c r="BL7" s="306"/>
      <c r="BM7" s="306"/>
      <c r="BN7" s="306"/>
      <c r="BO7" s="306"/>
      <c r="BP7" s="306"/>
      <c r="BQ7" s="306"/>
      <c r="BR7" s="306"/>
      <c r="BS7" s="306"/>
      <c r="BT7" s="306"/>
      <c r="BU7" s="306"/>
      <c r="BV7" s="306"/>
    </row>
    <row r="8" spans="1:74" ht="12.75">
      <c r="A8" s="371" t="s">
        <v>5</v>
      </c>
      <c r="B8" s="369"/>
      <c r="C8" s="369"/>
      <c r="D8" s="372" t="s">
        <v>97</v>
      </c>
      <c r="E8" s="374" t="s">
        <v>225</v>
      </c>
      <c r="F8" s="373"/>
      <c r="G8" s="375"/>
      <c r="H8" s="373"/>
      <c r="I8" s="373"/>
      <c r="J8" s="373"/>
      <c r="K8" s="369"/>
      <c r="L8" s="376"/>
      <c r="M8" s="376"/>
      <c r="N8" s="376"/>
      <c r="O8" s="376"/>
      <c r="P8" s="376"/>
      <c r="Q8" s="376"/>
      <c r="R8" s="376"/>
      <c r="S8" s="376"/>
      <c r="T8" s="369"/>
      <c r="U8" s="305"/>
      <c r="V8" s="305"/>
      <c r="W8" s="305"/>
      <c r="X8" s="305"/>
      <c r="Y8" s="305"/>
      <c r="Z8" s="305"/>
      <c r="AA8" s="305"/>
      <c r="AB8" s="305"/>
      <c r="AC8" s="305"/>
      <c r="AD8" s="305"/>
      <c r="AE8" s="305"/>
      <c r="AF8" s="305"/>
      <c r="AG8" s="305"/>
      <c r="AH8" s="305"/>
      <c r="AI8" s="305"/>
      <c r="AJ8" s="305"/>
      <c r="AK8" s="305"/>
      <c r="AL8" s="305"/>
      <c r="AM8" s="305"/>
      <c r="AN8" s="305"/>
      <c r="AO8" s="305"/>
      <c r="AP8" s="305"/>
      <c r="AQ8" s="305"/>
      <c r="AR8" s="305"/>
      <c r="AS8" s="305"/>
      <c r="AT8" s="305"/>
      <c r="AU8" s="305"/>
      <c r="AV8" s="305"/>
      <c r="AW8" s="305"/>
      <c r="AX8" s="305"/>
      <c r="AY8" s="305"/>
      <c r="AZ8" s="305"/>
      <c r="BA8" s="305"/>
      <c r="BB8" s="305"/>
      <c r="BC8" s="305"/>
      <c r="BD8" s="305"/>
      <c r="BE8" s="306"/>
      <c r="BF8" s="306"/>
      <c r="BG8" s="306"/>
      <c r="BH8" s="306"/>
      <c r="BI8" s="306"/>
      <c r="BJ8" s="306"/>
      <c r="BK8" s="306"/>
      <c r="BL8" s="306"/>
      <c r="BM8" s="306"/>
      <c r="BN8" s="306"/>
      <c r="BO8" s="306"/>
      <c r="BP8" s="306"/>
      <c r="BQ8" s="306"/>
      <c r="BR8" s="306"/>
      <c r="BS8" s="306"/>
      <c r="BT8" s="306"/>
      <c r="BU8" s="306"/>
      <c r="BV8" s="306"/>
    </row>
    <row r="9" spans="1:74" ht="15.75" thickBot="1">
      <c r="A9" s="369"/>
      <c r="B9" s="377"/>
      <c r="C9" s="378"/>
      <c r="D9" s="369"/>
      <c r="E9" s="369"/>
      <c r="F9" s="379"/>
      <c r="G9" s="379"/>
      <c r="H9" s="379"/>
      <c r="I9" s="379"/>
      <c r="J9" s="379"/>
      <c r="K9" s="369"/>
      <c r="L9" s="369"/>
      <c r="M9" s="369"/>
      <c r="N9" s="369"/>
      <c r="O9" s="369"/>
      <c r="P9" s="369"/>
      <c r="Q9" s="379"/>
      <c r="R9" s="379"/>
      <c r="S9" s="369"/>
      <c r="T9" s="369"/>
      <c r="U9" s="305"/>
      <c r="V9" s="305"/>
      <c r="W9" s="305"/>
      <c r="X9" s="305"/>
      <c r="Y9" s="305"/>
      <c r="Z9" s="305"/>
      <c r="AA9" s="305"/>
      <c r="AB9" s="305"/>
      <c r="AC9" s="305"/>
      <c r="AD9" s="305"/>
      <c r="AE9" s="305"/>
      <c r="AF9" s="305"/>
      <c r="AG9" s="305"/>
      <c r="AH9" s="305"/>
      <c r="AI9" s="305"/>
      <c r="AJ9" s="305"/>
      <c r="AK9" s="305"/>
      <c r="AL9" s="305"/>
      <c r="AM9" s="305"/>
      <c r="AN9" s="305"/>
      <c r="AO9" s="305"/>
      <c r="AP9" s="305"/>
      <c r="AQ9" s="305"/>
      <c r="AR9" s="305"/>
      <c r="AS9" s="305"/>
      <c r="AT9" s="305"/>
      <c r="AU9" s="305"/>
      <c r="AV9" s="305"/>
      <c r="AW9" s="305"/>
      <c r="AX9" s="305"/>
      <c r="AY9" s="305"/>
      <c r="AZ9" s="305"/>
      <c r="BA9" s="305"/>
      <c r="BB9" s="305"/>
      <c r="BC9" s="305"/>
      <c r="BD9" s="305"/>
      <c r="BE9" s="306"/>
      <c r="BF9" s="306"/>
      <c r="BG9" s="306"/>
      <c r="BH9" s="306"/>
      <c r="BI9" s="306"/>
      <c r="BJ9" s="306"/>
      <c r="BK9" s="306"/>
      <c r="BL9" s="306"/>
      <c r="BM9" s="306"/>
      <c r="BN9" s="306"/>
      <c r="BO9" s="306"/>
      <c r="BP9" s="306"/>
      <c r="BQ9" s="306"/>
      <c r="BR9" s="306"/>
      <c r="BS9" s="306"/>
      <c r="BT9" s="306"/>
      <c r="BU9" s="306"/>
      <c r="BV9" s="306"/>
    </row>
    <row r="10" spans="1:74" ht="12.75" thickTop="1" thickBot="1">
      <c r="A10" s="369"/>
      <c r="B10" s="754" t="s">
        <v>6</v>
      </c>
      <c r="C10" s="755"/>
      <c r="D10" s="755"/>
      <c r="E10" s="755"/>
      <c r="F10" s="755"/>
      <c r="G10" s="755"/>
      <c r="H10" s="755"/>
      <c r="I10" s="755"/>
      <c r="J10" s="756"/>
      <c r="K10" s="369"/>
      <c r="L10" s="369"/>
      <c r="M10" s="369"/>
      <c r="N10" s="369"/>
      <c r="O10" s="369"/>
      <c r="P10" s="369"/>
      <c r="Q10" s="380" t="s">
        <v>6</v>
      </c>
      <c r="R10" s="381"/>
      <c r="S10" s="369"/>
      <c r="T10" s="369"/>
      <c r="U10" s="305"/>
      <c r="V10" s="305"/>
      <c r="W10" s="305"/>
      <c r="X10" s="305"/>
      <c r="Y10" s="305"/>
      <c r="Z10" s="305"/>
      <c r="AA10" s="305"/>
      <c r="AB10" s="305"/>
      <c r="AC10" s="305"/>
      <c r="AD10" s="305"/>
      <c r="AE10" s="305"/>
      <c r="AF10" s="305"/>
      <c r="AG10" s="305"/>
      <c r="AH10" s="305"/>
      <c r="AI10" s="305"/>
      <c r="AJ10" s="305"/>
      <c r="AK10" s="305"/>
      <c r="AL10" s="305"/>
      <c r="AM10" s="305"/>
      <c r="AN10" s="305"/>
      <c r="AO10" s="305"/>
      <c r="AP10" s="305"/>
      <c r="AQ10" s="305"/>
      <c r="AR10" s="305"/>
      <c r="AS10" s="305"/>
      <c r="AT10" s="305"/>
      <c r="AU10" s="305"/>
      <c r="AV10" s="305"/>
      <c r="AW10" s="305"/>
      <c r="AX10" s="305"/>
      <c r="AY10" s="305"/>
      <c r="AZ10" s="305"/>
      <c r="BA10" s="305"/>
      <c r="BB10" s="305"/>
      <c r="BC10" s="305"/>
      <c r="BD10" s="305"/>
      <c r="BE10" s="306"/>
      <c r="BF10" s="306"/>
      <c r="BG10" s="306"/>
      <c r="BH10" s="306"/>
      <c r="BI10" s="306"/>
      <c r="BJ10" s="306"/>
      <c r="BK10" s="306"/>
      <c r="BL10" s="306"/>
      <c r="BM10" s="306"/>
      <c r="BN10" s="306"/>
      <c r="BO10" s="306"/>
      <c r="BP10" s="306"/>
      <c r="BQ10" s="306"/>
      <c r="BR10" s="306"/>
      <c r="BS10" s="306"/>
      <c r="BT10" s="306"/>
      <c r="BU10" s="306"/>
      <c r="BV10" s="306"/>
    </row>
    <row r="11" spans="1:74">
      <c r="A11" s="369"/>
      <c r="B11" s="382"/>
      <c r="C11" s="383"/>
      <c r="D11" s="383"/>
      <c r="E11" s="383"/>
      <c r="F11" s="383"/>
      <c r="G11" s="383"/>
      <c r="H11" s="383"/>
      <c r="I11" s="383"/>
      <c r="J11" s="384"/>
      <c r="K11" s="369"/>
      <c r="L11" s="369"/>
      <c r="M11" s="369"/>
      <c r="N11" s="369"/>
      <c r="O11" s="369"/>
      <c r="P11" s="369"/>
      <c r="Q11" s="385"/>
      <c r="R11" s="386"/>
      <c r="S11" s="369"/>
      <c r="T11" s="369"/>
      <c r="U11" s="305"/>
      <c r="V11" s="305"/>
      <c r="W11" s="305"/>
      <c r="X11" s="305"/>
      <c r="Y11" s="305"/>
      <c r="Z11" s="305"/>
      <c r="AA11" s="305"/>
      <c r="AB11" s="305"/>
      <c r="AC11" s="305"/>
      <c r="AD11" s="305"/>
      <c r="AE11" s="305"/>
      <c r="AF11" s="305"/>
      <c r="AG11" s="305"/>
      <c r="AH11" s="305"/>
      <c r="AI11" s="305"/>
      <c r="AJ11" s="305"/>
      <c r="AK11" s="305"/>
      <c r="AL11" s="305"/>
      <c r="AM11" s="305"/>
      <c r="AN11" s="305"/>
      <c r="AO11" s="305"/>
      <c r="AP11" s="305"/>
      <c r="AQ11" s="305"/>
      <c r="AR11" s="305"/>
      <c r="AS11" s="305"/>
      <c r="AT11" s="305"/>
      <c r="AU11" s="305"/>
      <c r="AV11" s="305"/>
      <c r="AW11" s="305"/>
      <c r="AX11" s="305"/>
      <c r="AY11" s="305"/>
      <c r="AZ11" s="305"/>
      <c r="BA11" s="305"/>
      <c r="BB11" s="305"/>
      <c r="BC11" s="305"/>
      <c r="BD11" s="305"/>
      <c r="BE11" s="306"/>
      <c r="BF11" s="306"/>
      <c r="BG11" s="306"/>
      <c r="BH11" s="306"/>
      <c r="BI11" s="306"/>
      <c r="BJ11" s="306"/>
      <c r="BK11" s="306"/>
      <c r="BL11" s="306"/>
      <c r="BM11" s="306"/>
      <c r="BN11" s="306"/>
      <c r="BO11" s="306"/>
      <c r="BP11" s="306"/>
      <c r="BQ11" s="306"/>
      <c r="BR11" s="306"/>
      <c r="BS11" s="306"/>
      <c r="BT11" s="306"/>
      <c r="BU11" s="306"/>
      <c r="BV11" s="306"/>
    </row>
    <row r="12" spans="1:74">
      <c r="A12" s="369"/>
      <c r="B12" s="387" t="s">
        <v>7</v>
      </c>
      <c r="C12" s="388" t="s">
        <v>8</v>
      </c>
      <c r="D12" s="389" t="s">
        <v>9</v>
      </c>
      <c r="E12" s="388" t="s">
        <v>10</v>
      </c>
      <c r="F12" s="389" t="s">
        <v>11</v>
      </c>
      <c r="G12" s="390" t="s">
        <v>12</v>
      </c>
      <c r="H12" s="390" t="s">
        <v>13</v>
      </c>
      <c r="I12" s="390" t="s">
        <v>14</v>
      </c>
      <c r="J12" s="391" t="s">
        <v>15</v>
      </c>
      <c r="K12" s="388" t="s">
        <v>16</v>
      </c>
      <c r="L12" s="388" t="s">
        <v>17</v>
      </c>
      <c r="M12" s="389" t="s">
        <v>18</v>
      </c>
      <c r="N12" s="389" t="s">
        <v>19</v>
      </c>
      <c r="O12" s="389" t="s">
        <v>20</v>
      </c>
      <c r="P12" s="389" t="s">
        <v>21</v>
      </c>
      <c r="Q12" s="392" t="s">
        <v>22</v>
      </c>
      <c r="R12" s="393" t="s">
        <v>23</v>
      </c>
      <c r="S12" s="392" t="s">
        <v>24</v>
      </c>
      <c r="T12" s="394" t="s">
        <v>25</v>
      </c>
      <c r="U12" s="305"/>
      <c r="V12" s="305"/>
      <c r="W12" s="305"/>
      <c r="X12" s="305"/>
      <c r="Y12" s="305"/>
      <c r="Z12" s="305"/>
      <c r="AA12" s="305"/>
      <c r="AB12" s="305"/>
      <c r="AC12" s="305"/>
      <c r="AD12" s="305"/>
      <c r="AE12" s="305"/>
      <c r="AF12" s="305"/>
      <c r="AG12" s="305"/>
      <c r="AH12" s="305"/>
      <c r="AI12" s="305"/>
      <c r="AJ12" s="305"/>
      <c r="AK12" s="305"/>
      <c r="AL12" s="305"/>
      <c r="AM12" s="305"/>
      <c r="AN12" s="305"/>
      <c r="AO12" s="305"/>
      <c r="AP12" s="305"/>
      <c r="AQ12" s="305"/>
      <c r="AR12" s="305"/>
      <c r="AS12" s="305"/>
      <c r="AT12" s="305"/>
      <c r="AU12" s="305"/>
      <c r="AV12" s="305"/>
      <c r="AW12" s="305"/>
      <c r="AX12" s="305"/>
      <c r="AY12" s="305"/>
      <c r="AZ12" s="305"/>
      <c r="BA12" s="305"/>
      <c r="BB12" s="305"/>
      <c r="BC12" s="305"/>
      <c r="BD12" s="305"/>
      <c r="BE12" s="306"/>
      <c r="BF12" s="306"/>
      <c r="BG12" s="306"/>
      <c r="BH12" s="306"/>
      <c r="BI12" s="306"/>
      <c r="BJ12" s="306"/>
      <c r="BK12" s="306"/>
      <c r="BL12" s="306"/>
      <c r="BM12" s="306"/>
      <c r="BN12" s="306"/>
      <c r="BO12" s="306"/>
      <c r="BP12" s="306"/>
      <c r="BQ12" s="306"/>
      <c r="BR12" s="306"/>
      <c r="BS12" s="306"/>
      <c r="BT12" s="306"/>
      <c r="BU12" s="306"/>
      <c r="BV12" s="306"/>
    </row>
    <row r="13" spans="1:74">
      <c r="A13" s="395"/>
      <c r="B13" s="396" t="s">
        <v>0</v>
      </c>
      <c r="C13" s="397"/>
      <c r="D13" s="398" t="s">
        <v>0</v>
      </c>
      <c r="E13" s="398" t="s">
        <v>0</v>
      </c>
      <c r="F13" s="398" t="s">
        <v>0</v>
      </c>
      <c r="G13" s="399"/>
      <c r="H13" s="399" t="s">
        <v>0</v>
      </c>
      <c r="I13" s="757" t="s">
        <v>26</v>
      </c>
      <c r="J13" s="758"/>
      <c r="K13" s="400" t="s">
        <v>0</v>
      </c>
      <c r="L13" s="395"/>
      <c r="M13" s="400"/>
      <c r="N13" s="400"/>
      <c r="O13" s="400" t="s">
        <v>27</v>
      </c>
      <c r="P13" s="400"/>
      <c r="Q13" s="401"/>
      <c r="R13" s="402"/>
      <c r="S13" s="403"/>
      <c r="T13" s="403"/>
      <c r="U13" s="394"/>
      <c r="V13" s="305"/>
      <c r="W13" s="305"/>
      <c r="X13" s="305"/>
      <c r="Y13" s="305"/>
      <c r="Z13" s="305"/>
      <c r="AA13" s="305"/>
      <c r="AB13" s="305"/>
      <c r="AC13" s="305"/>
      <c r="AD13" s="305"/>
      <c r="AE13" s="305"/>
      <c r="AF13" s="305"/>
      <c r="AG13" s="305"/>
      <c r="AH13" s="305"/>
      <c r="AI13" s="305"/>
      <c r="AJ13" s="305"/>
      <c r="AK13" s="305"/>
      <c r="AL13" s="305"/>
      <c r="AM13" s="305"/>
      <c r="AN13" s="305"/>
      <c r="AO13" s="305"/>
      <c r="AP13" s="305"/>
      <c r="AQ13" s="305"/>
      <c r="AR13" s="305"/>
      <c r="AS13" s="305"/>
      <c r="AT13" s="305"/>
      <c r="AU13" s="305"/>
      <c r="AV13" s="305"/>
      <c r="AW13" s="305"/>
      <c r="AX13" s="305"/>
      <c r="AY13" s="305"/>
      <c r="AZ13" s="305"/>
      <c r="BA13" s="305"/>
      <c r="BB13" s="305"/>
      <c r="BC13" s="305"/>
      <c r="BD13" s="305"/>
      <c r="BE13" s="306"/>
      <c r="BF13" s="306"/>
      <c r="BG13" s="306"/>
      <c r="BH13" s="306"/>
      <c r="BI13" s="306"/>
      <c r="BJ13" s="306"/>
      <c r="BK13" s="306"/>
      <c r="BL13" s="306"/>
      <c r="BM13" s="306"/>
      <c r="BN13" s="306"/>
      <c r="BO13" s="306"/>
      <c r="BP13" s="306"/>
      <c r="BQ13" s="306"/>
      <c r="BR13" s="306"/>
      <c r="BS13" s="306"/>
      <c r="BT13" s="306"/>
      <c r="BU13" s="306"/>
      <c r="BV13" s="306"/>
    </row>
    <row r="14" spans="1:74">
      <c r="A14" s="404"/>
      <c r="B14" s="405" t="s">
        <v>28</v>
      </c>
      <c r="C14" s="399" t="s">
        <v>28</v>
      </c>
      <c r="D14" s="399" t="s">
        <v>29</v>
      </c>
      <c r="E14" s="399" t="s">
        <v>30</v>
      </c>
      <c r="F14" s="399" t="s">
        <v>0</v>
      </c>
      <c r="G14" s="399"/>
      <c r="H14" s="399" t="s">
        <v>0</v>
      </c>
      <c r="I14" s="759"/>
      <c r="J14" s="760"/>
      <c r="K14" s="406" t="s">
        <v>31</v>
      </c>
      <c r="L14" s="407" t="s">
        <v>32</v>
      </c>
      <c r="M14" s="407" t="s">
        <v>33</v>
      </c>
      <c r="N14" s="407" t="s">
        <v>34</v>
      </c>
      <c r="O14" s="407" t="s">
        <v>35</v>
      </c>
      <c r="P14" s="395" t="s">
        <v>36</v>
      </c>
      <c r="Q14" s="408" t="s">
        <v>37</v>
      </c>
      <c r="R14" s="409" t="s">
        <v>38</v>
      </c>
      <c r="S14" s="403" t="s">
        <v>39</v>
      </c>
      <c r="T14" s="410" t="s">
        <v>40</v>
      </c>
      <c r="U14" s="411"/>
      <c r="V14" s="411"/>
      <c r="W14" s="411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5"/>
      <c r="AL14" s="305"/>
      <c r="AM14" s="305"/>
      <c r="AN14" s="305"/>
      <c r="AO14" s="305"/>
      <c r="AP14" s="305"/>
      <c r="AQ14" s="305"/>
      <c r="AR14" s="305"/>
      <c r="AS14" s="305"/>
      <c r="AT14" s="305"/>
      <c r="AU14" s="305"/>
      <c r="AV14" s="305"/>
      <c r="AW14" s="305"/>
      <c r="AX14" s="305"/>
      <c r="AY14" s="305"/>
      <c r="AZ14" s="305"/>
      <c r="BA14" s="305"/>
      <c r="BB14" s="305"/>
      <c r="BC14" s="305"/>
      <c r="BD14" s="305"/>
      <c r="BE14" s="306"/>
      <c r="BF14" s="306"/>
      <c r="BG14" s="306"/>
      <c r="BH14" s="306"/>
      <c r="BI14" s="306"/>
      <c r="BJ14" s="306"/>
      <c r="BK14" s="306"/>
      <c r="BL14" s="306"/>
      <c r="BM14" s="306"/>
      <c r="BN14" s="306"/>
      <c r="BO14" s="306"/>
      <c r="BP14" s="306"/>
      <c r="BQ14" s="306"/>
      <c r="BR14" s="306"/>
      <c r="BS14" s="306"/>
      <c r="BT14" s="306"/>
      <c r="BU14" s="306"/>
      <c r="BV14" s="306"/>
    </row>
    <row r="15" spans="1:74" ht="12" thickBot="1">
      <c r="A15" s="412" t="s">
        <v>41</v>
      </c>
      <c r="B15" s="413" t="s">
        <v>42</v>
      </c>
      <c r="C15" s="414" t="s">
        <v>43</v>
      </c>
      <c r="D15" s="414" t="s">
        <v>44</v>
      </c>
      <c r="E15" s="414" t="s">
        <v>45</v>
      </c>
      <c r="F15" s="414" t="s">
        <v>46</v>
      </c>
      <c r="G15" s="414" t="s">
        <v>47</v>
      </c>
      <c r="H15" s="414" t="s">
        <v>48</v>
      </c>
      <c r="I15" s="415" t="s">
        <v>49</v>
      </c>
      <c r="J15" s="416" t="s">
        <v>50</v>
      </c>
      <c r="K15" s="417" t="s">
        <v>51</v>
      </c>
      <c r="L15" s="418" t="s">
        <v>52</v>
      </c>
      <c r="M15" s="418" t="s">
        <v>53</v>
      </c>
      <c r="N15" s="418" t="s">
        <v>54</v>
      </c>
      <c r="O15" s="418" t="s">
        <v>55</v>
      </c>
      <c r="P15" s="419" t="s">
        <v>56</v>
      </c>
      <c r="Q15" s="420" t="s">
        <v>57</v>
      </c>
      <c r="R15" s="421" t="s">
        <v>57</v>
      </c>
      <c r="S15" s="417" t="s">
        <v>58</v>
      </c>
      <c r="T15" s="418" t="s">
        <v>59</v>
      </c>
      <c r="U15" s="411"/>
      <c r="V15" s="411"/>
      <c r="W15" s="411"/>
      <c r="X15" s="305"/>
      <c r="Y15" s="305"/>
      <c r="Z15" s="305"/>
      <c r="AA15" s="305"/>
      <c r="AB15" s="305"/>
      <c r="AC15" s="305"/>
      <c r="AD15" s="305"/>
      <c r="AE15" s="305"/>
      <c r="AF15" s="305"/>
      <c r="AG15" s="305"/>
      <c r="AH15" s="305"/>
      <c r="AI15" s="305"/>
      <c r="AJ15" s="305"/>
      <c r="AK15" s="305"/>
      <c r="AL15" s="305"/>
      <c r="AM15" s="305"/>
      <c r="AN15" s="305"/>
      <c r="AO15" s="305"/>
      <c r="AP15" s="305"/>
      <c r="AQ15" s="305"/>
      <c r="AR15" s="305"/>
      <c r="AS15" s="305"/>
      <c r="AT15" s="305"/>
      <c r="AU15" s="305"/>
      <c r="AV15" s="305"/>
      <c r="AW15" s="305"/>
      <c r="AX15" s="305"/>
      <c r="AY15" s="305"/>
      <c r="AZ15" s="305"/>
      <c r="BA15" s="305"/>
      <c r="BB15" s="305"/>
      <c r="BC15" s="305"/>
      <c r="BD15" s="305"/>
      <c r="BE15" s="306"/>
      <c r="BF15" s="306"/>
      <c r="BG15" s="306"/>
      <c r="BH15" s="306"/>
      <c r="BI15" s="306"/>
      <c r="BJ15" s="306"/>
      <c r="BK15" s="306"/>
      <c r="BL15" s="306"/>
      <c r="BM15" s="306"/>
      <c r="BN15" s="306"/>
      <c r="BO15" s="306"/>
      <c r="BP15" s="306"/>
      <c r="BQ15" s="306"/>
      <c r="BR15" s="306"/>
      <c r="BS15" s="306"/>
      <c r="BT15" s="306"/>
      <c r="BU15" s="306"/>
      <c r="BV15" s="306"/>
    </row>
    <row r="16" spans="1:74" ht="12" thickTop="1">
      <c r="A16" s="598">
        <v>1</v>
      </c>
      <c r="B16" s="326">
        <v>6869</v>
      </c>
      <c r="C16" s="317" t="s">
        <v>226</v>
      </c>
      <c r="D16" s="317" t="s">
        <v>227</v>
      </c>
      <c r="E16" s="293" t="s">
        <v>453</v>
      </c>
      <c r="F16" s="301">
        <v>89511</v>
      </c>
      <c r="G16" s="301">
        <v>0</v>
      </c>
      <c r="H16" s="301">
        <f>+L56</f>
        <v>31328.85</v>
      </c>
      <c r="I16" s="242"/>
      <c r="J16" s="301">
        <v>0</v>
      </c>
      <c r="K16" s="301">
        <f>(+F16+G16+H16+J16)</f>
        <v>120839.85</v>
      </c>
      <c r="L16" s="599">
        <f>+ROUND((K16*0.3077),0)</f>
        <v>37182</v>
      </c>
      <c r="M16" s="301">
        <v>495</v>
      </c>
      <c r="N16" s="600">
        <v>0</v>
      </c>
      <c r="O16" s="600">
        <f>+ROUND((K16*0.0145),0)</f>
        <v>1752</v>
      </c>
      <c r="P16" s="600">
        <v>187</v>
      </c>
      <c r="Q16" s="301">
        <v>5709</v>
      </c>
      <c r="R16" s="301">
        <v>329</v>
      </c>
      <c r="S16" s="600">
        <f>+L16+M16+N16+O16+P16+Q16+R16</f>
        <v>45654</v>
      </c>
      <c r="T16" s="600">
        <f>+K16+S16</f>
        <v>166493.85</v>
      </c>
      <c r="U16" s="411"/>
      <c r="V16" s="411"/>
      <c r="W16" s="411"/>
      <c r="X16" s="305"/>
      <c r="Y16" s="305"/>
      <c r="Z16" s="305"/>
      <c r="AA16" s="305"/>
      <c r="AB16" s="305"/>
      <c r="AC16" s="305"/>
      <c r="AD16" s="305"/>
      <c r="AE16" s="305"/>
      <c r="AF16" s="305"/>
      <c r="AG16" s="305"/>
      <c r="AH16" s="305"/>
      <c r="AI16" s="305"/>
      <c r="AJ16" s="305"/>
      <c r="AK16" s="305"/>
      <c r="AL16" s="305"/>
      <c r="AM16" s="305"/>
      <c r="AN16" s="305"/>
      <c r="AO16" s="305"/>
      <c r="AP16" s="305"/>
      <c r="AQ16" s="305"/>
      <c r="AR16" s="305"/>
      <c r="AS16" s="305"/>
      <c r="AT16" s="305"/>
      <c r="AU16" s="305"/>
      <c r="AV16" s="305"/>
      <c r="AW16" s="305"/>
      <c r="AX16" s="305"/>
      <c r="AY16" s="305"/>
      <c r="AZ16" s="305"/>
      <c r="BA16" s="305"/>
      <c r="BB16" s="305"/>
      <c r="BC16" s="305"/>
      <c r="BD16" s="305"/>
      <c r="BE16" s="306"/>
      <c r="BF16" s="306"/>
      <c r="BG16" s="306"/>
      <c r="BH16" s="306"/>
      <c r="BI16" s="306"/>
      <c r="BJ16" s="306"/>
      <c r="BK16" s="306"/>
      <c r="BL16" s="306"/>
      <c r="BM16" s="306"/>
      <c r="BN16" s="306"/>
      <c r="BO16" s="306"/>
      <c r="BP16" s="306"/>
      <c r="BQ16" s="306"/>
      <c r="BR16" s="306"/>
      <c r="BS16" s="306"/>
      <c r="BT16" s="306"/>
      <c r="BU16" s="306"/>
      <c r="BV16" s="306"/>
    </row>
    <row r="17" spans="1:74">
      <c r="A17" s="598">
        <f t="shared" ref="A17:A40" si="0">A16+1</f>
        <v>2</v>
      </c>
      <c r="B17" s="423">
        <v>6195</v>
      </c>
      <c r="C17" s="317" t="s">
        <v>228</v>
      </c>
      <c r="D17" s="424" t="s">
        <v>229</v>
      </c>
      <c r="E17" s="293" t="s">
        <v>431</v>
      </c>
      <c r="F17" s="312">
        <v>84620</v>
      </c>
      <c r="G17" s="601">
        <v>0</v>
      </c>
      <c r="H17" s="309">
        <f t="shared" ref="H17:H40" si="1">+L57</f>
        <v>29617</v>
      </c>
      <c r="I17" s="242"/>
      <c r="J17" s="285">
        <v>0</v>
      </c>
      <c r="K17" s="602">
        <f>(+F17+G17+H17+J17)</f>
        <v>114237</v>
      </c>
      <c r="L17" s="602">
        <f>+ROUND((K17*0.3077),0)</f>
        <v>35151</v>
      </c>
      <c r="M17" s="425">
        <v>495</v>
      </c>
      <c r="N17" s="426">
        <v>0</v>
      </c>
      <c r="O17" s="427">
        <f>+ROUND((K17*0.0145),0)</f>
        <v>1656</v>
      </c>
      <c r="P17" s="425">
        <v>187</v>
      </c>
      <c r="Q17" s="167">
        <v>0</v>
      </c>
      <c r="R17" s="167">
        <v>0</v>
      </c>
      <c r="S17" s="602">
        <f>+L17+M17+N17+O17+P17+Q17+R17</f>
        <v>37489</v>
      </c>
      <c r="T17" s="602">
        <f>+K17+S17</f>
        <v>151726</v>
      </c>
      <c r="U17" s="305"/>
      <c r="V17" s="305"/>
      <c r="W17" s="305"/>
      <c r="X17" s="305"/>
      <c r="Y17" s="305"/>
      <c r="Z17" s="305"/>
      <c r="AA17" s="305"/>
      <c r="AB17" s="305"/>
      <c r="AC17" s="305"/>
      <c r="AD17" s="305"/>
      <c r="AE17" s="305"/>
      <c r="AF17" s="305"/>
      <c r="AG17" s="305"/>
      <c r="AH17" s="305"/>
      <c r="AI17" s="305"/>
      <c r="AJ17" s="305"/>
      <c r="AK17" s="305"/>
      <c r="AL17" s="305"/>
      <c r="AM17" s="305"/>
      <c r="AN17" s="305"/>
      <c r="AO17" s="305"/>
      <c r="AP17" s="305"/>
      <c r="AQ17" s="305"/>
      <c r="AR17" s="305"/>
      <c r="AS17" s="305"/>
      <c r="AT17" s="305"/>
      <c r="AU17" s="305"/>
      <c r="AV17" s="305"/>
      <c r="AW17" s="305"/>
      <c r="AX17" s="305"/>
      <c r="AY17" s="305"/>
      <c r="AZ17" s="305"/>
      <c r="BA17" s="305"/>
      <c r="BB17" s="305"/>
      <c r="BC17" s="305"/>
      <c r="BD17" s="305"/>
      <c r="BE17" s="306"/>
      <c r="BF17" s="306"/>
      <c r="BG17" s="306"/>
      <c r="BH17" s="306"/>
      <c r="BI17" s="306"/>
      <c r="BJ17" s="306"/>
      <c r="BK17" s="306"/>
      <c r="BL17" s="306"/>
      <c r="BM17" s="306"/>
      <c r="BN17" s="306"/>
      <c r="BO17" s="306"/>
      <c r="BP17" s="306"/>
      <c r="BQ17" s="306"/>
      <c r="BR17" s="306"/>
      <c r="BS17" s="306"/>
      <c r="BT17" s="306"/>
      <c r="BU17" s="306"/>
      <c r="BV17" s="306"/>
    </row>
    <row r="18" spans="1:74">
      <c r="A18" s="598">
        <f t="shared" si="0"/>
        <v>3</v>
      </c>
      <c r="B18" s="423">
        <v>6922</v>
      </c>
      <c r="C18" s="312" t="s">
        <v>104</v>
      </c>
      <c r="D18" s="428" t="s">
        <v>230</v>
      </c>
      <c r="E18" s="429" t="s">
        <v>432</v>
      </c>
      <c r="F18" s="321">
        <v>80999</v>
      </c>
      <c r="G18" s="601">
        <v>0</v>
      </c>
      <c r="H18" s="309">
        <f t="shared" si="1"/>
        <v>28349.65</v>
      </c>
      <c r="I18" s="265"/>
      <c r="J18" s="136">
        <v>0</v>
      </c>
      <c r="K18" s="602">
        <f>(+F18+G18+H18+J18)</f>
        <v>109348.65</v>
      </c>
      <c r="L18" s="602">
        <f t="shared" ref="L18:L40" si="2">+ROUND((K18*0.3077),0)</f>
        <v>33647</v>
      </c>
      <c r="M18" s="603">
        <v>495</v>
      </c>
      <c r="N18" s="426">
        <v>0</v>
      </c>
      <c r="O18" s="321">
        <f>+ROUND((K18*0.0145),0)</f>
        <v>1586</v>
      </c>
      <c r="P18" s="321">
        <v>187</v>
      </c>
      <c r="Q18" s="167">
        <v>0</v>
      </c>
      <c r="R18" s="167">
        <v>0</v>
      </c>
      <c r="S18" s="602">
        <f>+L18+M18+N18+O18+P18+Q18+R18</f>
        <v>35915</v>
      </c>
      <c r="T18" s="602">
        <f>+K18+S18</f>
        <v>145263.65</v>
      </c>
      <c r="U18" s="305"/>
      <c r="V18" s="305"/>
      <c r="W18" s="305"/>
      <c r="X18" s="305"/>
      <c r="Y18" s="305"/>
      <c r="Z18" s="305"/>
      <c r="AA18" s="305"/>
      <c r="AB18" s="305"/>
      <c r="AC18" s="305"/>
      <c r="AD18" s="305"/>
      <c r="AE18" s="305"/>
      <c r="AF18" s="305"/>
      <c r="AG18" s="305"/>
      <c r="AH18" s="305"/>
      <c r="AI18" s="305"/>
      <c r="AJ18" s="305"/>
      <c r="AK18" s="305"/>
      <c r="AL18" s="305"/>
      <c r="AM18" s="305"/>
      <c r="AN18" s="305"/>
      <c r="AO18" s="305"/>
      <c r="AP18" s="305"/>
      <c r="AQ18" s="305"/>
      <c r="AR18" s="305"/>
      <c r="AS18" s="305"/>
      <c r="AT18" s="305"/>
      <c r="AU18" s="305"/>
      <c r="AV18" s="305"/>
      <c r="AW18" s="305"/>
      <c r="AX18" s="305"/>
      <c r="AY18" s="305"/>
      <c r="AZ18" s="305"/>
      <c r="BA18" s="305"/>
      <c r="BB18" s="305"/>
      <c r="BC18" s="305"/>
      <c r="BD18" s="305"/>
      <c r="BE18" s="306"/>
      <c r="BF18" s="306"/>
      <c r="BG18" s="306"/>
      <c r="BH18" s="306"/>
      <c r="BI18" s="306"/>
      <c r="BJ18" s="306"/>
      <c r="BK18" s="306"/>
      <c r="BL18" s="306"/>
      <c r="BM18" s="306"/>
      <c r="BN18" s="306"/>
      <c r="BO18" s="306"/>
      <c r="BP18" s="306"/>
      <c r="BQ18" s="306"/>
      <c r="BR18" s="306"/>
      <c r="BS18" s="306"/>
      <c r="BT18" s="306"/>
      <c r="BU18" s="306"/>
      <c r="BV18" s="306"/>
    </row>
    <row r="19" spans="1:74">
      <c r="A19" s="598">
        <f t="shared" si="0"/>
        <v>4</v>
      </c>
      <c r="B19" s="240">
        <v>6849</v>
      </c>
      <c r="C19" s="431" t="s">
        <v>104</v>
      </c>
      <c r="D19" s="432" t="s">
        <v>232</v>
      </c>
      <c r="E19" s="433" t="s">
        <v>432</v>
      </c>
      <c r="F19" s="425">
        <v>80999</v>
      </c>
      <c r="G19" s="601">
        <v>0</v>
      </c>
      <c r="H19" s="309">
        <f t="shared" si="1"/>
        <v>28349.65</v>
      </c>
      <c r="I19" s="287"/>
      <c r="J19" s="142">
        <v>0</v>
      </c>
      <c r="K19" s="602">
        <f>(+F19+G19+H19+J19)</f>
        <v>109348.65</v>
      </c>
      <c r="L19" s="602">
        <f t="shared" si="2"/>
        <v>33647</v>
      </c>
      <c r="M19" s="603">
        <v>495</v>
      </c>
      <c r="N19" s="426">
        <v>0</v>
      </c>
      <c r="O19" s="321">
        <f>K19*1.45%</f>
        <v>1585.5554249999998</v>
      </c>
      <c r="P19" s="321">
        <v>187</v>
      </c>
      <c r="Q19" s="142">
        <v>0</v>
      </c>
      <c r="R19" s="142">
        <v>0</v>
      </c>
      <c r="S19" s="602">
        <f>+L19+M19+N19+O19+P19+Q19+R19</f>
        <v>35914.555424999999</v>
      </c>
      <c r="T19" s="602">
        <f>+K19+S19</f>
        <v>145263.20542499999</v>
      </c>
      <c r="U19" s="305"/>
      <c r="V19" s="305"/>
      <c r="W19" s="305"/>
      <c r="X19" s="305"/>
      <c r="Y19" s="305"/>
      <c r="Z19" s="305"/>
      <c r="AA19" s="305"/>
      <c r="AB19" s="305"/>
      <c r="AC19" s="305"/>
      <c r="AD19" s="305"/>
      <c r="AE19" s="305"/>
      <c r="AF19" s="305"/>
      <c r="AG19" s="305"/>
      <c r="AH19" s="305"/>
      <c r="AI19" s="305"/>
      <c r="AJ19" s="305"/>
      <c r="AK19" s="305"/>
      <c r="AL19" s="305"/>
      <c r="AM19" s="305"/>
      <c r="AN19" s="305"/>
      <c r="AO19" s="305"/>
      <c r="AP19" s="305"/>
      <c r="AQ19" s="305"/>
      <c r="AR19" s="305"/>
      <c r="AS19" s="305"/>
      <c r="AT19" s="305"/>
      <c r="AU19" s="305"/>
      <c r="AV19" s="305"/>
      <c r="AW19" s="305"/>
      <c r="AX19" s="305"/>
      <c r="AY19" s="305"/>
      <c r="AZ19" s="305"/>
      <c r="BA19" s="305"/>
      <c r="BB19" s="305"/>
      <c r="BC19" s="305"/>
      <c r="BD19" s="305"/>
      <c r="BE19" s="306"/>
      <c r="BF19" s="306"/>
      <c r="BG19" s="306"/>
      <c r="BH19" s="306"/>
      <c r="BI19" s="306"/>
      <c r="BJ19" s="306"/>
      <c r="BK19" s="306"/>
      <c r="BL19" s="306"/>
      <c r="BM19" s="306"/>
      <c r="BN19" s="306"/>
      <c r="BO19" s="306"/>
      <c r="BP19" s="306"/>
      <c r="BQ19" s="306"/>
      <c r="BR19" s="306"/>
      <c r="BS19" s="306"/>
      <c r="BT19" s="306"/>
      <c r="BU19" s="306"/>
      <c r="BV19" s="306"/>
    </row>
    <row r="20" spans="1:74">
      <c r="A20" s="598">
        <f t="shared" si="0"/>
        <v>5</v>
      </c>
      <c r="B20" s="434">
        <v>6958</v>
      </c>
      <c r="C20" s="435" t="s">
        <v>104</v>
      </c>
      <c r="D20" s="436" t="s">
        <v>233</v>
      </c>
      <c r="E20" s="437" t="s">
        <v>106</v>
      </c>
      <c r="F20" s="427">
        <v>73315</v>
      </c>
      <c r="G20" s="601">
        <v>0</v>
      </c>
      <c r="H20" s="309">
        <f t="shared" si="1"/>
        <v>25660.25</v>
      </c>
      <c r="I20" s="130">
        <v>45933</v>
      </c>
      <c r="J20" s="124">
        <v>2579</v>
      </c>
      <c r="K20" s="602">
        <f t="shared" ref="K20:K40" si="3">(+F20+G20+H20+J20)</f>
        <v>101554.25</v>
      </c>
      <c r="L20" s="602">
        <f t="shared" si="2"/>
        <v>31248</v>
      </c>
      <c r="M20" s="323">
        <v>495</v>
      </c>
      <c r="N20" s="602">
        <v>0</v>
      </c>
      <c r="O20" s="602">
        <f>K20*1.45%</f>
        <v>1472.536625</v>
      </c>
      <c r="P20" s="312">
        <v>187</v>
      </c>
      <c r="Q20" s="124">
        <v>9596</v>
      </c>
      <c r="R20" s="124">
        <v>329</v>
      </c>
      <c r="S20" s="602">
        <f t="shared" ref="S20:S40" si="4">+L20+M20+N20+O20+P20+Q20+R20</f>
        <v>43327.536625000001</v>
      </c>
      <c r="T20" s="602">
        <f t="shared" ref="T20:T40" si="5">+K20+S20</f>
        <v>144881.78662500001</v>
      </c>
      <c r="U20" s="305"/>
      <c r="V20" s="305"/>
      <c r="W20" s="305"/>
      <c r="X20" s="305"/>
      <c r="Y20" s="305"/>
      <c r="Z20" s="305"/>
      <c r="AA20" s="305"/>
      <c r="AB20" s="305"/>
      <c r="AC20" s="305"/>
      <c r="AD20" s="305"/>
      <c r="AE20" s="305"/>
      <c r="AF20" s="305"/>
      <c r="AG20" s="305"/>
      <c r="AH20" s="305"/>
      <c r="AI20" s="305"/>
      <c r="AJ20" s="305"/>
      <c r="AK20" s="305"/>
      <c r="AL20" s="305"/>
      <c r="AM20" s="305"/>
      <c r="AN20" s="305"/>
      <c r="AO20" s="305"/>
      <c r="AP20" s="305"/>
      <c r="AQ20" s="305"/>
      <c r="AR20" s="305"/>
      <c r="AS20" s="305"/>
      <c r="AT20" s="305"/>
      <c r="AU20" s="305"/>
      <c r="AV20" s="305"/>
      <c r="AW20" s="305"/>
      <c r="AX20" s="305"/>
      <c r="AY20" s="305"/>
      <c r="AZ20" s="305"/>
      <c r="BA20" s="305"/>
      <c r="BB20" s="305"/>
      <c r="BC20" s="305"/>
      <c r="BD20" s="305"/>
      <c r="BE20" s="306"/>
      <c r="BF20" s="306"/>
      <c r="BG20" s="306"/>
      <c r="BH20" s="306"/>
      <c r="BI20" s="306"/>
      <c r="BJ20" s="306"/>
      <c r="BK20" s="306"/>
      <c r="BL20" s="306"/>
      <c r="BM20" s="306"/>
      <c r="BN20" s="306"/>
      <c r="BO20" s="306"/>
      <c r="BP20" s="306"/>
      <c r="BQ20" s="306"/>
      <c r="BR20" s="306"/>
      <c r="BS20" s="306"/>
      <c r="BT20" s="306"/>
      <c r="BU20" s="306"/>
      <c r="BV20" s="306"/>
    </row>
    <row r="21" spans="1:74">
      <c r="A21" s="598">
        <f t="shared" si="0"/>
        <v>6</v>
      </c>
      <c r="B21" s="326">
        <v>6734</v>
      </c>
      <c r="C21" s="317" t="s">
        <v>234</v>
      </c>
      <c r="D21" s="424" t="s">
        <v>235</v>
      </c>
      <c r="E21" s="293" t="s">
        <v>236</v>
      </c>
      <c r="F21" s="312">
        <v>60875</v>
      </c>
      <c r="G21" s="601">
        <v>0</v>
      </c>
      <c r="H21" s="309">
        <f t="shared" si="1"/>
        <v>0</v>
      </c>
      <c r="I21" s="242"/>
      <c r="J21" s="285">
        <v>0</v>
      </c>
      <c r="K21" s="602">
        <f t="shared" si="3"/>
        <v>60875</v>
      </c>
      <c r="L21" s="602">
        <f t="shared" si="2"/>
        <v>18731</v>
      </c>
      <c r="M21" s="323">
        <v>495</v>
      </c>
      <c r="N21" s="602">
        <v>0</v>
      </c>
      <c r="O21" s="602">
        <f t="shared" ref="O21:O40" si="6">+ROUND((K21*0.0145),0)</f>
        <v>883</v>
      </c>
      <c r="P21" s="312">
        <v>187</v>
      </c>
      <c r="Q21" s="136">
        <v>8310</v>
      </c>
      <c r="R21" s="136">
        <v>486</v>
      </c>
      <c r="S21" s="602">
        <f t="shared" si="4"/>
        <v>29092</v>
      </c>
      <c r="T21" s="602">
        <f t="shared" si="5"/>
        <v>89967</v>
      </c>
      <c r="U21" s="305"/>
      <c r="V21" s="305"/>
      <c r="W21" s="305"/>
      <c r="X21" s="305"/>
      <c r="Y21" s="305"/>
      <c r="Z21" s="305"/>
      <c r="AA21" s="305"/>
      <c r="AB21" s="305"/>
      <c r="AC21" s="305"/>
      <c r="AD21" s="305"/>
      <c r="AE21" s="305"/>
      <c r="AF21" s="305"/>
      <c r="AG21" s="305"/>
      <c r="AH21" s="305"/>
      <c r="AI21" s="305"/>
      <c r="AJ21" s="305"/>
      <c r="AK21" s="305"/>
      <c r="AL21" s="305"/>
      <c r="AM21" s="305"/>
      <c r="AN21" s="305"/>
      <c r="AO21" s="305"/>
      <c r="AP21" s="305"/>
      <c r="AQ21" s="305"/>
      <c r="AR21" s="305"/>
      <c r="AS21" s="305"/>
      <c r="AT21" s="305"/>
      <c r="AU21" s="305"/>
      <c r="AV21" s="305"/>
      <c r="AW21" s="305"/>
      <c r="AX21" s="305"/>
      <c r="AY21" s="305"/>
      <c r="AZ21" s="305"/>
      <c r="BA21" s="305"/>
      <c r="BB21" s="305"/>
      <c r="BC21" s="305"/>
      <c r="BD21" s="305"/>
      <c r="BE21" s="306"/>
      <c r="BF21" s="306"/>
      <c r="BG21" s="306"/>
      <c r="BH21" s="306"/>
      <c r="BI21" s="306"/>
      <c r="BJ21" s="306"/>
      <c r="BK21" s="306"/>
      <c r="BL21" s="306"/>
      <c r="BM21" s="306"/>
      <c r="BN21" s="306"/>
      <c r="BO21" s="306"/>
      <c r="BP21" s="306"/>
      <c r="BQ21" s="306"/>
      <c r="BR21" s="306"/>
      <c r="BS21" s="306"/>
      <c r="BT21" s="306"/>
      <c r="BU21" s="306"/>
      <c r="BV21" s="306"/>
    </row>
    <row r="22" spans="1:74">
      <c r="A22" s="604">
        <f t="shared" si="0"/>
        <v>7</v>
      </c>
      <c r="B22" s="326">
        <v>6971</v>
      </c>
      <c r="C22" s="312" t="s">
        <v>237</v>
      </c>
      <c r="D22" s="424" t="s">
        <v>238</v>
      </c>
      <c r="E22" s="293" t="s">
        <v>239</v>
      </c>
      <c r="F22" s="312">
        <v>77783</v>
      </c>
      <c r="G22" s="601">
        <v>0</v>
      </c>
      <c r="H22" s="309">
        <f t="shared" si="1"/>
        <v>0</v>
      </c>
      <c r="I22" s="242"/>
      <c r="J22" s="285">
        <v>0</v>
      </c>
      <c r="K22" s="602">
        <f t="shared" si="3"/>
        <v>77783</v>
      </c>
      <c r="L22" s="602">
        <f t="shared" si="2"/>
        <v>23934</v>
      </c>
      <c r="M22" s="323">
        <v>495</v>
      </c>
      <c r="N22" s="602">
        <v>0</v>
      </c>
      <c r="O22" s="602">
        <f t="shared" si="6"/>
        <v>1128</v>
      </c>
      <c r="P22" s="324">
        <v>187</v>
      </c>
      <c r="Q22" s="167">
        <v>9340</v>
      </c>
      <c r="R22" s="167">
        <v>329</v>
      </c>
      <c r="S22" s="602">
        <f t="shared" si="4"/>
        <v>35413</v>
      </c>
      <c r="T22" s="602">
        <f t="shared" si="5"/>
        <v>113196</v>
      </c>
      <c r="U22" s="305"/>
      <c r="V22" s="305"/>
      <c r="W22" s="305"/>
      <c r="X22" s="305"/>
      <c r="Y22" s="305"/>
      <c r="Z22" s="305"/>
      <c r="AA22" s="305"/>
      <c r="AB22" s="305"/>
      <c r="AC22" s="305"/>
      <c r="AD22" s="305"/>
      <c r="AE22" s="305"/>
      <c r="AF22" s="305"/>
      <c r="AG22" s="305"/>
      <c r="AH22" s="305"/>
      <c r="AI22" s="305"/>
      <c r="AJ22" s="305"/>
      <c r="AK22" s="305"/>
      <c r="AL22" s="305"/>
      <c r="AM22" s="305"/>
      <c r="AN22" s="305"/>
      <c r="AO22" s="305"/>
      <c r="AP22" s="305"/>
      <c r="AQ22" s="305"/>
      <c r="AR22" s="305"/>
      <c r="AS22" s="305"/>
      <c r="AT22" s="305"/>
      <c r="AU22" s="305"/>
      <c r="AV22" s="305"/>
      <c r="AW22" s="305"/>
      <c r="AX22" s="305"/>
      <c r="AY22" s="305"/>
      <c r="AZ22" s="305"/>
      <c r="BA22" s="305"/>
      <c r="BB22" s="305"/>
      <c r="BC22" s="305"/>
      <c r="BD22" s="305"/>
      <c r="BE22" s="306"/>
      <c r="BF22" s="306"/>
      <c r="BG22" s="306"/>
      <c r="BH22" s="306"/>
      <c r="BI22" s="306"/>
      <c r="BJ22" s="306"/>
      <c r="BK22" s="306"/>
      <c r="BL22" s="306"/>
      <c r="BM22" s="306"/>
      <c r="BN22" s="306"/>
      <c r="BO22" s="306"/>
      <c r="BP22" s="306"/>
      <c r="BQ22" s="306"/>
      <c r="BR22" s="306"/>
      <c r="BS22" s="306"/>
      <c r="BT22" s="306"/>
      <c r="BU22" s="306"/>
      <c r="BV22" s="306"/>
    </row>
    <row r="23" spans="1:74" s="713" customFormat="1" ht="21.75" customHeight="1">
      <c r="A23" s="614">
        <f t="shared" si="0"/>
        <v>8</v>
      </c>
      <c r="B23" s="220">
        <v>6956</v>
      </c>
      <c r="C23" s="714" t="s">
        <v>240</v>
      </c>
      <c r="D23" s="703" t="s">
        <v>493</v>
      </c>
      <c r="E23" s="284" t="s">
        <v>494</v>
      </c>
      <c r="F23" s="704">
        <v>76093</v>
      </c>
      <c r="G23" s="705">
        <v>0</v>
      </c>
      <c r="H23" s="706">
        <f t="shared" si="1"/>
        <v>0</v>
      </c>
      <c r="I23" s="707"/>
      <c r="J23" s="708">
        <v>0</v>
      </c>
      <c r="K23" s="621">
        <f t="shared" si="3"/>
        <v>76093</v>
      </c>
      <c r="L23" s="621">
        <f t="shared" si="2"/>
        <v>23414</v>
      </c>
      <c r="M23" s="709">
        <v>495</v>
      </c>
      <c r="N23" s="143">
        <v>0</v>
      </c>
      <c r="O23" s="143">
        <f t="shared" si="6"/>
        <v>1103</v>
      </c>
      <c r="P23" s="710">
        <v>187</v>
      </c>
      <c r="Q23" s="704">
        <v>8310</v>
      </c>
      <c r="R23" s="704">
        <v>486</v>
      </c>
      <c r="S23" s="621">
        <f t="shared" si="4"/>
        <v>33995</v>
      </c>
      <c r="T23" s="621">
        <f t="shared" si="5"/>
        <v>110088</v>
      </c>
      <c r="U23" s="711"/>
      <c r="V23" s="711"/>
      <c r="W23" s="711"/>
      <c r="X23" s="711"/>
      <c r="Y23" s="711"/>
      <c r="Z23" s="711"/>
      <c r="AA23" s="711"/>
      <c r="AB23" s="711"/>
      <c r="AC23" s="711"/>
      <c r="AD23" s="711"/>
      <c r="AE23" s="711"/>
      <c r="AF23" s="711"/>
      <c r="AG23" s="711"/>
      <c r="AH23" s="711"/>
      <c r="AI23" s="711"/>
      <c r="AJ23" s="711"/>
      <c r="AK23" s="711"/>
      <c r="AL23" s="711"/>
      <c r="AM23" s="711"/>
      <c r="AN23" s="711"/>
      <c r="AO23" s="711"/>
      <c r="AP23" s="711"/>
      <c r="AQ23" s="711"/>
      <c r="AR23" s="711"/>
      <c r="AS23" s="711"/>
      <c r="AT23" s="711"/>
      <c r="AU23" s="711"/>
      <c r="AV23" s="711"/>
      <c r="AW23" s="711"/>
      <c r="AX23" s="711"/>
      <c r="AY23" s="711"/>
      <c r="AZ23" s="711"/>
      <c r="BA23" s="711"/>
      <c r="BB23" s="711"/>
      <c r="BC23" s="711"/>
      <c r="BD23" s="711"/>
      <c r="BE23" s="712"/>
      <c r="BF23" s="712"/>
      <c r="BG23" s="712"/>
      <c r="BH23" s="712"/>
      <c r="BI23" s="712"/>
      <c r="BJ23" s="712"/>
      <c r="BK23" s="712"/>
      <c r="BL23" s="712"/>
      <c r="BM23" s="712"/>
      <c r="BN23" s="712"/>
      <c r="BO23" s="712"/>
      <c r="BP23" s="712"/>
      <c r="BQ23" s="712"/>
      <c r="BR23" s="712"/>
      <c r="BS23" s="712"/>
      <c r="BT23" s="712"/>
      <c r="BU23" s="712"/>
      <c r="BV23" s="712"/>
    </row>
    <row r="24" spans="1:74">
      <c r="A24" s="604">
        <f t="shared" si="0"/>
        <v>9</v>
      </c>
      <c r="B24" s="326">
        <v>6017</v>
      </c>
      <c r="C24" s="312" t="s">
        <v>107</v>
      </c>
      <c r="D24" s="424" t="s">
        <v>242</v>
      </c>
      <c r="E24" s="293" t="s">
        <v>239</v>
      </c>
      <c r="F24" s="312">
        <v>75392</v>
      </c>
      <c r="G24" s="601">
        <v>0</v>
      </c>
      <c r="H24" s="309">
        <f t="shared" si="1"/>
        <v>26387.200000000001</v>
      </c>
      <c r="I24" s="242"/>
      <c r="J24" s="285">
        <v>0</v>
      </c>
      <c r="K24" s="602">
        <f t="shared" si="3"/>
        <v>101779.2</v>
      </c>
      <c r="L24" s="602">
        <f t="shared" si="2"/>
        <v>31317</v>
      </c>
      <c r="M24" s="323">
        <v>495</v>
      </c>
      <c r="N24" s="605">
        <v>0</v>
      </c>
      <c r="O24" s="439">
        <f t="shared" si="6"/>
        <v>1476</v>
      </c>
      <c r="P24" s="324">
        <v>187</v>
      </c>
      <c r="Q24" s="167">
        <v>0</v>
      </c>
      <c r="R24" s="167">
        <v>0</v>
      </c>
      <c r="S24" s="602">
        <f t="shared" si="4"/>
        <v>33475</v>
      </c>
      <c r="T24" s="602">
        <f t="shared" si="5"/>
        <v>135254.20000000001</v>
      </c>
      <c r="U24" s="305"/>
      <c r="V24" s="305"/>
      <c r="W24" s="305"/>
      <c r="X24" s="305"/>
      <c r="Y24" s="305"/>
      <c r="Z24" s="305"/>
      <c r="AA24" s="305"/>
      <c r="AB24" s="305"/>
      <c r="AC24" s="305"/>
      <c r="AD24" s="305"/>
      <c r="AE24" s="305"/>
      <c r="AF24" s="305"/>
      <c r="AG24" s="305"/>
      <c r="AH24" s="305"/>
      <c r="AI24" s="305"/>
      <c r="AJ24" s="305"/>
      <c r="AK24" s="305"/>
      <c r="AL24" s="305"/>
      <c r="AM24" s="305"/>
      <c r="AN24" s="305"/>
      <c r="AO24" s="305"/>
      <c r="AP24" s="305"/>
      <c r="AQ24" s="305"/>
      <c r="AR24" s="305"/>
      <c r="AS24" s="305"/>
      <c r="AT24" s="305"/>
      <c r="AU24" s="305"/>
      <c r="AV24" s="305"/>
      <c r="AW24" s="305"/>
      <c r="AX24" s="305"/>
      <c r="AY24" s="305"/>
      <c r="AZ24" s="305"/>
      <c r="BA24" s="305"/>
      <c r="BB24" s="305"/>
      <c r="BC24" s="305"/>
      <c r="BD24" s="305"/>
      <c r="BE24" s="306"/>
      <c r="BF24" s="306"/>
      <c r="BG24" s="306"/>
      <c r="BH24" s="306"/>
      <c r="BI24" s="306"/>
      <c r="BJ24" s="306"/>
      <c r="BK24" s="306"/>
      <c r="BL24" s="306"/>
      <c r="BM24" s="306"/>
      <c r="BN24" s="306"/>
      <c r="BO24" s="306"/>
      <c r="BP24" s="306"/>
      <c r="BQ24" s="306"/>
      <c r="BR24" s="306"/>
      <c r="BS24" s="306"/>
      <c r="BT24" s="306"/>
      <c r="BU24" s="306"/>
      <c r="BV24" s="306"/>
    </row>
    <row r="25" spans="1:74">
      <c r="A25" s="604">
        <f t="shared" si="0"/>
        <v>10</v>
      </c>
      <c r="B25" s="326">
        <v>6969</v>
      </c>
      <c r="C25" s="312" t="s">
        <v>107</v>
      </c>
      <c r="D25" s="424" t="s">
        <v>433</v>
      </c>
      <c r="E25" s="293" t="s">
        <v>109</v>
      </c>
      <c r="F25" s="312">
        <v>54918</v>
      </c>
      <c r="G25" s="601">
        <v>0</v>
      </c>
      <c r="H25" s="309">
        <f t="shared" si="1"/>
        <v>19221.3</v>
      </c>
      <c r="I25" s="242"/>
      <c r="J25" s="285">
        <v>0</v>
      </c>
      <c r="K25" s="602">
        <f t="shared" si="3"/>
        <v>74139.3</v>
      </c>
      <c r="L25" s="602">
        <f t="shared" si="2"/>
        <v>22813</v>
      </c>
      <c r="M25" s="323">
        <v>495</v>
      </c>
      <c r="N25" s="602">
        <v>0</v>
      </c>
      <c r="O25" s="602">
        <f t="shared" si="6"/>
        <v>1075</v>
      </c>
      <c r="P25" s="312">
        <v>187</v>
      </c>
      <c r="Q25" s="167">
        <v>11231</v>
      </c>
      <c r="R25" s="167">
        <v>394</v>
      </c>
      <c r="S25" s="602">
        <f t="shared" si="4"/>
        <v>36195</v>
      </c>
      <c r="T25" s="602">
        <f t="shared" si="5"/>
        <v>110334.3</v>
      </c>
      <c r="U25" s="305"/>
      <c r="V25" s="305"/>
      <c r="W25" s="305"/>
      <c r="X25" s="305"/>
      <c r="Y25" s="305"/>
      <c r="Z25" s="305"/>
      <c r="AA25" s="305"/>
      <c r="AB25" s="305"/>
      <c r="AC25" s="305"/>
      <c r="AD25" s="305"/>
      <c r="AE25" s="305"/>
      <c r="AF25" s="305"/>
      <c r="AG25" s="305"/>
      <c r="AH25" s="305"/>
      <c r="AI25" s="305"/>
      <c r="AJ25" s="305"/>
      <c r="AK25" s="305"/>
      <c r="AL25" s="305"/>
      <c r="AM25" s="305"/>
      <c r="AN25" s="305"/>
      <c r="AO25" s="305"/>
      <c r="AP25" s="305"/>
      <c r="AQ25" s="305"/>
      <c r="AR25" s="305"/>
      <c r="AS25" s="305"/>
      <c r="AT25" s="305"/>
      <c r="AU25" s="305"/>
      <c r="AV25" s="305"/>
      <c r="AW25" s="305"/>
      <c r="AX25" s="305"/>
      <c r="AY25" s="305"/>
      <c r="AZ25" s="305"/>
      <c r="BA25" s="305"/>
      <c r="BB25" s="305"/>
      <c r="BC25" s="305"/>
      <c r="BD25" s="305"/>
      <c r="BE25" s="306"/>
      <c r="BF25" s="306"/>
      <c r="BG25" s="306"/>
      <c r="BH25" s="306"/>
      <c r="BI25" s="306"/>
      <c r="BJ25" s="306"/>
      <c r="BK25" s="306"/>
      <c r="BL25" s="306"/>
      <c r="BM25" s="306"/>
      <c r="BN25" s="306"/>
      <c r="BO25" s="306"/>
      <c r="BP25" s="306"/>
      <c r="BQ25" s="306"/>
      <c r="BR25" s="306"/>
      <c r="BS25" s="306"/>
      <c r="BT25" s="306"/>
      <c r="BU25" s="306"/>
      <c r="BV25" s="306"/>
    </row>
    <row r="26" spans="1:74">
      <c r="A26" s="604">
        <f t="shared" si="0"/>
        <v>11</v>
      </c>
      <c r="B26" s="326">
        <v>6896</v>
      </c>
      <c r="C26" s="312" t="s">
        <v>112</v>
      </c>
      <c r="D26" s="440" t="s">
        <v>244</v>
      </c>
      <c r="E26" s="441" t="s">
        <v>454</v>
      </c>
      <c r="F26" s="442">
        <v>51615</v>
      </c>
      <c r="G26" s="427">
        <v>0</v>
      </c>
      <c r="H26" s="92">
        <f t="shared" si="1"/>
        <v>18065.25</v>
      </c>
      <c r="I26" s="242"/>
      <c r="J26" s="285">
        <v>0</v>
      </c>
      <c r="K26" s="602">
        <f t="shared" si="3"/>
        <v>69680.25</v>
      </c>
      <c r="L26" s="601">
        <f t="shared" si="2"/>
        <v>21441</v>
      </c>
      <c r="M26" s="312">
        <v>495</v>
      </c>
      <c r="N26" s="602">
        <v>0</v>
      </c>
      <c r="O26" s="602">
        <f t="shared" si="6"/>
        <v>1010</v>
      </c>
      <c r="P26" s="312">
        <v>187</v>
      </c>
      <c r="Q26" s="167">
        <v>15670</v>
      </c>
      <c r="R26" s="167">
        <v>530</v>
      </c>
      <c r="S26" s="602">
        <f t="shared" si="4"/>
        <v>39333</v>
      </c>
      <c r="T26" s="602">
        <f t="shared" si="5"/>
        <v>109013.25</v>
      </c>
      <c r="U26" s="305"/>
      <c r="V26" s="305"/>
      <c r="W26" s="305"/>
      <c r="X26" s="305"/>
      <c r="Y26" s="305"/>
      <c r="Z26" s="305"/>
      <c r="AA26" s="305"/>
      <c r="AB26" s="305"/>
      <c r="AC26" s="305"/>
      <c r="AD26" s="305"/>
      <c r="AE26" s="305"/>
      <c r="AF26" s="305"/>
      <c r="AG26" s="305"/>
      <c r="AH26" s="305"/>
      <c r="AI26" s="305"/>
      <c r="AJ26" s="305"/>
      <c r="AK26" s="305"/>
      <c r="AL26" s="305"/>
      <c r="AM26" s="305"/>
      <c r="AN26" s="305"/>
      <c r="AO26" s="305"/>
      <c r="AP26" s="305"/>
      <c r="AQ26" s="305"/>
      <c r="AR26" s="305"/>
      <c r="AS26" s="305"/>
      <c r="AT26" s="305"/>
      <c r="AU26" s="305"/>
      <c r="AV26" s="305"/>
      <c r="AW26" s="305"/>
      <c r="AX26" s="305"/>
      <c r="AY26" s="305"/>
      <c r="AZ26" s="305"/>
      <c r="BA26" s="305"/>
      <c r="BB26" s="305"/>
      <c r="BC26" s="305"/>
      <c r="BD26" s="305"/>
      <c r="BE26" s="306"/>
      <c r="BF26" s="306"/>
      <c r="BG26" s="306"/>
      <c r="BH26" s="306"/>
      <c r="BI26" s="306"/>
      <c r="BJ26" s="306"/>
      <c r="BK26" s="306"/>
      <c r="BL26" s="306"/>
      <c r="BM26" s="306"/>
      <c r="BN26" s="306"/>
      <c r="BO26" s="306"/>
      <c r="BP26" s="306"/>
      <c r="BQ26" s="306"/>
      <c r="BR26" s="306"/>
      <c r="BS26" s="306"/>
      <c r="BT26" s="306"/>
      <c r="BU26" s="306"/>
      <c r="BV26" s="306"/>
    </row>
    <row r="27" spans="1:74">
      <c r="A27" s="604">
        <f t="shared" si="0"/>
        <v>12</v>
      </c>
      <c r="B27" s="326">
        <v>6868</v>
      </c>
      <c r="C27" s="312" t="s">
        <v>112</v>
      </c>
      <c r="D27" s="424" t="s">
        <v>434</v>
      </c>
      <c r="E27" s="293" t="s">
        <v>129</v>
      </c>
      <c r="F27" s="312">
        <v>49731</v>
      </c>
      <c r="G27" s="427">
        <v>0</v>
      </c>
      <c r="H27" s="92">
        <f t="shared" si="1"/>
        <v>17405.849999999999</v>
      </c>
      <c r="I27" s="242"/>
      <c r="J27" s="285">
        <v>0</v>
      </c>
      <c r="K27" s="602">
        <f t="shared" si="3"/>
        <v>67136.850000000006</v>
      </c>
      <c r="L27" s="601">
        <f t="shared" si="2"/>
        <v>20658</v>
      </c>
      <c r="M27" s="312">
        <v>495</v>
      </c>
      <c r="N27" s="602">
        <v>0</v>
      </c>
      <c r="O27" s="602">
        <f t="shared" si="6"/>
        <v>973</v>
      </c>
      <c r="P27" s="312">
        <v>187</v>
      </c>
      <c r="Q27" s="167">
        <v>11231</v>
      </c>
      <c r="R27" s="167">
        <v>394</v>
      </c>
      <c r="S27" s="602">
        <f t="shared" si="4"/>
        <v>33938</v>
      </c>
      <c r="T27" s="602">
        <f t="shared" si="5"/>
        <v>101074.85</v>
      </c>
      <c r="U27" s="305"/>
      <c r="V27" s="305"/>
      <c r="W27" s="305"/>
      <c r="X27" s="305"/>
      <c r="Y27" s="305"/>
      <c r="Z27" s="305"/>
      <c r="AA27" s="305"/>
      <c r="AB27" s="305"/>
      <c r="AC27" s="305"/>
      <c r="AD27" s="305"/>
      <c r="AE27" s="305"/>
      <c r="AF27" s="305"/>
      <c r="AG27" s="305"/>
      <c r="AH27" s="305"/>
      <c r="AI27" s="305"/>
      <c r="AJ27" s="305"/>
      <c r="AK27" s="305"/>
      <c r="AL27" s="305"/>
      <c r="AM27" s="305"/>
      <c r="AN27" s="305"/>
      <c r="AO27" s="305"/>
      <c r="AP27" s="305"/>
      <c r="AQ27" s="305"/>
      <c r="AR27" s="305"/>
      <c r="AS27" s="305"/>
      <c r="AT27" s="305"/>
      <c r="AU27" s="305"/>
      <c r="AV27" s="305"/>
      <c r="AW27" s="305"/>
      <c r="AX27" s="305"/>
      <c r="AY27" s="305"/>
      <c r="AZ27" s="305"/>
      <c r="BA27" s="305"/>
      <c r="BB27" s="305"/>
      <c r="BC27" s="305"/>
      <c r="BD27" s="305"/>
      <c r="BE27" s="306"/>
      <c r="BF27" s="306"/>
      <c r="BG27" s="306"/>
      <c r="BH27" s="306"/>
      <c r="BI27" s="306"/>
      <c r="BJ27" s="306"/>
      <c r="BK27" s="306"/>
      <c r="BL27" s="306"/>
      <c r="BM27" s="306"/>
      <c r="BN27" s="306"/>
      <c r="BO27" s="306"/>
      <c r="BP27" s="306"/>
      <c r="BQ27" s="306"/>
      <c r="BR27" s="306"/>
      <c r="BS27" s="306"/>
      <c r="BT27" s="306"/>
      <c r="BU27" s="306"/>
      <c r="BV27" s="306"/>
    </row>
    <row r="28" spans="1:74">
      <c r="A28" s="604">
        <f t="shared" si="0"/>
        <v>13</v>
      </c>
      <c r="B28" s="326">
        <v>6872</v>
      </c>
      <c r="C28" s="312" t="s">
        <v>127</v>
      </c>
      <c r="D28" s="424" t="s">
        <v>246</v>
      </c>
      <c r="E28" s="293" t="s">
        <v>129</v>
      </c>
      <c r="F28" s="312">
        <v>49731</v>
      </c>
      <c r="G28" s="427">
        <v>0</v>
      </c>
      <c r="H28" s="92">
        <f t="shared" si="1"/>
        <v>17405.849999999999</v>
      </c>
      <c r="I28" s="242"/>
      <c r="J28" s="285">
        <v>0</v>
      </c>
      <c r="K28" s="602">
        <f t="shared" si="3"/>
        <v>67136.850000000006</v>
      </c>
      <c r="L28" s="601">
        <f t="shared" si="2"/>
        <v>20658</v>
      </c>
      <c r="M28" s="312">
        <v>495</v>
      </c>
      <c r="N28" s="602">
        <v>0</v>
      </c>
      <c r="O28" s="602">
        <f t="shared" si="6"/>
        <v>973</v>
      </c>
      <c r="P28" s="312">
        <v>187</v>
      </c>
      <c r="Q28" s="167">
        <v>15670</v>
      </c>
      <c r="R28" s="167">
        <v>530</v>
      </c>
      <c r="S28" s="602">
        <f t="shared" si="4"/>
        <v>38513</v>
      </c>
      <c r="T28" s="602">
        <f t="shared" si="5"/>
        <v>105649.85</v>
      </c>
      <c r="U28" s="305"/>
      <c r="V28" s="305"/>
      <c r="W28" s="305"/>
      <c r="X28" s="305"/>
      <c r="Y28" s="305"/>
      <c r="Z28" s="305"/>
      <c r="AA28" s="305"/>
      <c r="AB28" s="305"/>
      <c r="AC28" s="305"/>
      <c r="AD28" s="305"/>
      <c r="AE28" s="305"/>
      <c r="AF28" s="305"/>
      <c r="AG28" s="305"/>
      <c r="AH28" s="305"/>
      <c r="AI28" s="305"/>
      <c r="AJ28" s="305"/>
      <c r="AK28" s="305"/>
      <c r="AL28" s="305"/>
      <c r="AM28" s="305"/>
      <c r="AN28" s="305"/>
      <c r="AO28" s="305"/>
      <c r="AP28" s="305"/>
      <c r="AQ28" s="305"/>
      <c r="AR28" s="305"/>
      <c r="AS28" s="305"/>
      <c r="AT28" s="305"/>
      <c r="AU28" s="305"/>
      <c r="AV28" s="305"/>
      <c r="AW28" s="305"/>
      <c r="AX28" s="305"/>
      <c r="AY28" s="305"/>
      <c r="AZ28" s="305"/>
      <c r="BA28" s="305"/>
      <c r="BB28" s="305"/>
      <c r="BC28" s="305"/>
      <c r="BD28" s="305"/>
      <c r="BE28" s="306"/>
      <c r="BF28" s="306"/>
      <c r="BG28" s="306"/>
      <c r="BH28" s="306"/>
      <c r="BI28" s="306"/>
      <c r="BJ28" s="306"/>
      <c r="BK28" s="306"/>
      <c r="BL28" s="306"/>
      <c r="BM28" s="306"/>
      <c r="BN28" s="306"/>
      <c r="BO28" s="306"/>
      <c r="BP28" s="306"/>
      <c r="BQ28" s="306"/>
      <c r="BR28" s="306"/>
      <c r="BS28" s="306"/>
      <c r="BT28" s="306"/>
      <c r="BU28" s="306"/>
      <c r="BV28" s="306"/>
    </row>
    <row r="29" spans="1:74">
      <c r="A29" s="604">
        <f t="shared" si="0"/>
        <v>14</v>
      </c>
      <c r="B29" s="326">
        <v>7221</v>
      </c>
      <c r="C29" s="317" t="s">
        <v>247</v>
      </c>
      <c r="D29" s="424" t="s">
        <v>248</v>
      </c>
      <c r="E29" s="293" t="s">
        <v>129</v>
      </c>
      <c r="F29" s="312">
        <v>49731</v>
      </c>
      <c r="G29" s="427">
        <v>0</v>
      </c>
      <c r="H29" s="92">
        <f t="shared" si="1"/>
        <v>17405.849999999999</v>
      </c>
      <c r="I29" s="492"/>
      <c r="J29" s="285">
        <v>0</v>
      </c>
      <c r="K29" s="602">
        <f t="shared" si="3"/>
        <v>67136.850000000006</v>
      </c>
      <c r="L29" s="601">
        <f t="shared" si="2"/>
        <v>20658</v>
      </c>
      <c r="M29" s="312">
        <v>495</v>
      </c>
      <c r="N29" s="602">
        <v>0</v>
      </c>
      <c r="O29" s="602">
        <f t="shared" si="6"/>
        <v>973</v>
      </c>
      <c r="P29" s="312">
        <v>187</v>
      </c>
      <c r="Q29" s="136">
        <v>8310</v>
      </c>
      <c r="R29" s="136">
        <v>486</v>
      </c>
      <c r="S29" s="602">
        <f t="shared" si="4"/>
        <v>31109</v>
      </c>
      <c r="T29" s="602">
        <f t="shared" si="5"/>
        <v>98245.85</v>
      </c>
      <c r="U29" s="305"/>
      <c r="V29" s="305"/>
      <c r="W29" s="305"/>
      <c r="X29" s="305"/>
      <c r="Y29" s="305"/>
      <c r="Z29" s="305"/>
      <c r="AA29" s="305"/>
      <c r="AB29" s="305"/>
      <c r="AC29" s="305"/>
      <c r="AD29" s="305"/>
      <c r="AE29" s="305"/>
      <c r="AF29" s="305"/>
      <c r="AG29" s="305"/>
      <c r="AH29" s="305"/>
      <c r="AI29" s="305"/>
      <c r="AJ29" s="305"/>
      <c r="AK29" s="305"/>
      <c r="AL29" s="305"/>
      <c r="AM29" s="305"/>
      <c r="AN29" s="305"/>
      <c r="AO29" s="305"/>
      <c r="AP29" s="305"/>
      <c r="AQ29" s="305"/>
      <c r="AR29" s="305"/>
      <c r="AS29" s="305"/>
      <c r="AT29" s="305"/>
      <c r="AU29" s="305"/>
      <c r="AV29" s="305"/>
      <c r="AW29" s="305"/>
      <c r="AX29" s="305"/>
      <c r="AY29" s="305"/>
      <c r="AZ29" s="305"/>
      <c r="BA29" s="305"/>
      <c r="BB29" s="305"/>
      <c r="BC29" s="305"/>
      <c r="BD29" s="305"/>
      <c r="BE29" s="306"/>
      <c r="BF29" s="306"/>
      <c r="BG29" s="306"/>
      <c r="BH29" s="306"/>
      <c r="BI29" s="306"/>
      <c r="BJ29" s="306"/>
      <c r="BK29" s="306"/>
      <c r="BL29" s="306"/>
      <c r="BM29" s="306"/>
      <c r="BN29" s="306"/>
      <c r="BO29" s="306"/>
      <c r="BP29" s="306"/>
      <c r="BQ29" s="306"/>
      <c r="BR29" s="306"/>
      <c r="BS29" s="306"/>
      <c r="BT29" s="306"/>
      <c r="BU29" s="306"/>
      <c r="BV29" s="306"/>
    </row>
    <row r="30" spans="1:74">
      <c r="A30" s="604">
        <f t="shared" si="0"/>
        <v>15</v>
      </c>
      <c r="B30" s="326">
        <v>6015</v>
      </c>
      <c r="C30" s="312" t="s">
        <v>112</v>
      </c>
      <c r="D30" s="424" t="s">
        <v>249</v>
      </c>
      <c r="E30" s="293" t="s">
        <v>451</v>
      </c>
      <c r="F30" s="312">
        <v>57708</v>
      </c>
      <c r="G30" s="427">
        <v>0</v>
      </c>
      <c r="H30" s="92">
        <f t="shared" si="1"/>
        <v>20197.8</v>
      </c>
      <c r="I30" s="242"/>
      <c r="J30" s="285">
        <v>0</v>
      </c>
      <c r="K30" s="602">
        <f t="shared" si="3"/>
        <v>77905.8</v>
      </c>
      <c r="L30" s="601">
        <f t="shared" si="2"/>
        <v>23972</v>
      </c>
      <c r="M30" s="312">
        <v>495</v>
      </c>
      <c r="N30" s="602">
        <v>0</v>
      </c>
      <c r="O30" s="602">
        <f t="shared" si="6"/>
        <v>1130</v>
      </c>
      <c r="P30" s="312">
        <v>187</v>
      </c>
      <c r="Q30" s="167">
        <v>6117</v>
      </c>
      <c r="R30" s="167">
        <v>298</v>
      </c>
      <c r="S30" s="602">
        <f t="shared" si="4"/>
        <v>32199</v>
      </c>
      <c r="T30" s="602">
        <f t="shared" si="5"/>
        <v>110104.8</v>
      </c>
      <c r="U30" s="305"/>
      <c r="V30" s="305"/>
      <c r="W30" s="305"/>
      <c r="X30" s="305"/>
      <c r="Y30" s="305"/>
      <c r="Z30" s="305"/>
      <c r="AA30" s="305"/>
      <c r="AB30" s="305"/>
      <c r="AC30" s="305"/>
      <c r="AD30" s="305"/>
      <c r="AE30" s="305"/>
      <c r="AF30" s="305"/>
      <c r="AG30" s="305"/>
      <c r="AH30" s="305"/>
      <c r="AI30" s="305"/>
      <c r="AJ30" s="305"/>
      <c r="AK30" s="305"/>
      <c r="AL30" s="305"/>
      <c r="AM30" s="305"/>
      <c r="AN30" s="305"/>
      <c r="AO30" s="305"/>
      <c r="AP30" s="305"/>
      <c r="AQ30" s="305"/>
      <c r="AR30" s="305"/>
      <c r="AS30" s="305"/>
      <c r="AT30" s="305"/>
      <c r="AU30" s="305"/>
      <c r="AV30" s="305"/>
      <c r="AW30" s="305"/>
      <c r="AX30" s="305"/>
      <c r="AY30" s="305"/>
      <c r="AZ30" s="305"/>
      <c r="BA30" s="305"/>
      <c r="BB30" s="305"/>
      <c r="BC30" s="305"/>
      <c r="BD30" s="305"/>
      <c r="BE30" s="306"/>
      <c r="BF30" s="306"/>
      <c r="BG30" s="306"/>
      <c r="BH30" s="306"/>
      <c r="BI30" s="306"/>
      <c r="BJ30" s="306"/>
      <c r="BK30" s="306"/>
      <c r="BL30" s="306"/>
      <c r="BM30" s="306"/>
      <c r="BN30" s="306"/>
      <c r="BO30" s="306"/>
      <c r="BP30" s="306"/>
      <c r="BQ30" s="306"/>
      <c r="BR30" s="306"/>
      <c r="BS30" s="306"/>
      <c r="BT30" s="306"/>
      <c r="BU30" s="306"/>
      <c r="BV30" s="306"/>
    </row>
    <row r="31" spans="1:74">
      <c r="A31" s="604">
        <f t="shared" si="0"/>
        <v>16</v>
      </c>
      <c r="B31" s="326">
        <v>6033</v>
      </c>
      <c r="C31" s="317" t="s">
        <v>250</v>
      </c>
      <c r="D31" s="424" t="s">
        <v>251</v>
      </c>
      <c r="E31" s="293" t="s">
        <v>136</v>
      </c>
      <c r="F31" s="312">
        <v>45262</v>
      </c>
      <c r="G31" s="427">
        <v>0</v>
      </c>
      <c r="H31" s="92">
        <f t="shared" si="1"/>
        <v>15841.7</v>
      </c>
      <c r="I31" s="492"/>
      <c r="J31" s="285">
        <v>0</v>
      </c>
      <c r="K31" s="602">
        <f t="shared" si="3"/>
        <v>61103.7</v>
      </c>
      <c r="L31" s="601">
        <f t="shared" si="2"/>
        <v>18802</v>
      </c>
      <c r="M31" s="312">
        <v>495</v>
      </c>
      <c r="N31" s="602">
        <v>0</v>
      </c>
      <c r="O31" s="602">
        <f t="shared" si="6"/>
        <v>886</v>
      </c>
      <c r="P31" s="312">
        <v>187</v>
      </c>
      <c r="Q31" s="136">
        <v>8310</v>
      </c>
      <c r="R31" s="136">
        <v>486</v>
      </c>
      <c r="S31" s="602">
        <f t="shared" si="4"/>
        <v>29166</v>
      </c>
      <c r="T31" s="602">
        <f t="shared" si="5"/>
        <v>90269.7</v>
      </c>
      <c r="U31" s="305"/>
      <c r="V31" s="305"/>
      <c r="W31" s="305"/>
      <c r="X31" s="305"/>
      <c r="Y31" s="305"/>
      <c r="Z31" s="305"/>
      <c r="AA31" s="305"/>
      <c r="AB31" s="305"/>
      <c r="AC31" s="305"/>
      <c r="AD31" s="305"/>
      <c r="AE31" s="305"/>
      <c r="AF31" s="305"/>
      <c r="AG31" s="305"/>
      <c r="AH31" s="305"/>
      <c r="AI31" s="305"/>
      <c r="AJ31" s="305"/>
      <c r="AK31" s="305"/>
      <c r="AL31" s="305"/>
      <c r="AM31" s="305"/>
      <c r="AN31" s="305"/>
      <c r="AO31" s="305"/>
      <c r="AP31" s="305"/>
      <c r="AQ31" s="305"/>
      <c r="AR31" s="305"/>
      <c r="AS31" s="305"/>
      <c r="AT31" s="305"/>
      <c r="AU31" s="305"/>
      <c r="AV31" s="305"/>
      <c r="AW31" s="305"/>
      <c r="AX31" s="305"/>
      <c r="AY31" s="305"/>
      <c r="AZ31" s="305"/>
      <c r="BA31" s="305"/>
      <c r="BB31" s="305"/>
      <c r="BC31" s="305"/>
      <c r="BD31" s="305"/>
      <c r="BE31" s="306"/>
      <c r="BF31" s="306"/>
      <c r="BG31" s="306"/>
      <c r="BH31" s="306"/>
      <c r="BI31" s="306"/>
      <c r="BJ31" s="306"/>
      <c r="BK31" s="306"/>
      <c r="BL31" s="306"/>
      <c r="BM31" s="306"/>
      <c r="BN31" s="306"/>
      <c r="BO31" s="306"/>
      <c r="BP31" s="306"/>
      <c r="BQ31" s="306"/>
      <c r="BR31" s="306"/>
      <c r="BS31" s="306"/>
      <c r="BT31" s="306"/>
      <c r="BU31" s="306"/>
      <c r="BV31" s="306"/>
    </row>
    <row r="32" spans="1:74">
      <c r="A32" s="604">
        <f t="shared" si="0"/>
        <v>17</v>
      </c>
      <c r="B32" s="326">
        <v>6752</v>
      </c>
      <c r="C32" s="312" t="s">
        <v>134</v>
      </c>
      <c r="D32" s="424" t="s">
        <v>435</v>
      </c>
      <c r="E32" s="293" t="s">
        <v>136</v>
      </c>
      <c r="F32" s="312">
        <v>45262</v>
      </c>
      <c r="G32" s="427">
        <v>0</v>
      </c>
      <c r="H32" s="92">
        <f t="shared" si="1"/>
        <v>15841.7</v>
      </c>
      <c r="I32" s="492"/>
      <c r="J32" s="285">
        <v>0</v>
      </c>
      <c r="K32" s="602">
        <f t="shared" si="3"/>
        <v>61103.7</v>
      </c>
      <c r="L32" s="601">
        <f t="shared" si="2"/>
        <v>18802</v>
      </c>
      <c r="M32" s="312">
        <v>495</v>
      </c>
      <c r="N32" s="602">
        <v>0</v>
      </c>
      <c r="O32" s="602">
        <f t="shared" si="6"/>
        <v>886</v>
      </c>
      <c r="P32" s="312">
        <v>187</v>
      </c>
      <c r="Q32" s="167">
        <v>0</v>
      </c>
      <c r="R32" s="167">
        <v>0</v>
      </c>
      <c r="S32" s="602">
        <f t="shared" si="4"/>
        <v>20370</v>
      </c>
      <c r="T32" s="602">
        <f t="shared" si="5"/>
        <v>81473.7</v>
      </c>
      <c r="U32" s="305"/>
      <c r="V32" s="305"/>
      <c r="W32" s="305"/>
      <c r="X32" s="305"/>
      <c r="Y32" s="305"/>
      <c r="Z32" s="305"/>
      <c r="AA32" s="305"/>
      <c r="AB32" s="305"/>
      <c r="AC32" s="305"/>
      <c r="AD32" s="305"/>
      <c r="AE32" s="305"/>
      <c r="AF32" s="305"/>
      <c r="AG32" s="305"/>
      <c r="AH32" s="305"/>
      <c r="AI32" s="305"/>
      <c r="AJ32" s="305"/>
      <c r="AK32" s="305"/>
      <c r="AL32" s="305"/>
      <c r="AM32" s="305"/>
      <c r="AN32" s="305"/>
      <c r="AO32" s="305"/>
      <c r="AP32" s="305"/>
      <c r="AQ32" s="305"/>
      <c r="AR32" s="305"/>
      <c r="AS32" s="305"/>
      <c r="AT32" s="305"/>
      <c r="AU32" s="305"/>
      <c r="AV32" s="305"/>
      <c r="AW32" s="305"/>
      <c r="AX32" s="305"/>
      <c r="AY32" s="305"/>
      <c r="AZ32" s="305"/>
      <c r="BA32" s="305"/>
      <c r="BB32" s="305"/>
      <c r="BC32" s="305"/>
      <c r="BD32" s="305"/>
      <c r="BE32" s="306"/>
      <c r="BF32" s="306"/>
      <c r="BG32" s="306"/>
      <c r="BH32" s="306"/>
      <c r="BI32" s="306"/>
      <c r="BJ32" s="306"/>
      <c r="BK32" s="306"/>
      <c r="BL32" s="306"/>
      <c r="BM32" s="306"/>
      <c r="BN32" s="306"/>
      <c r="BO32" s="306"/>
      <c r="BP32" s="306"/>
      <c r="BQ32" s="306"/>
      <c r="BR32" s="306"/>
      <c r="BS32" s="306"/>
      <c r="BT32" s="306"/>
      <c r="BU32" s="306"/>
      <c r="BV32" s="306"/>
    </row>
    <row r="33" spans="1:74">
      <c r="A33" s="604">
        <f t="shared" si="0"/>
        <v>18</v>
      </c>
      <c r="B33" s="326">
        <v>6089</v>
      </c>
      <c r="C33" s="317" t="s">
        <v>292</v>
      </c>
      <c r="D33" s="424" t="s">
        <v>253</v>
      </c>
      <c r="E33" s="293" t="s">
        <v>136</v>
      </c>
      <c r="F33" s="312">
        <v>45262</v>
      </c>
      <c r="G33" s="427">
        <v>0</v>
      </c>
      <c r="H33" s="92">
        <f t="shared" si="1"/>
        <v>15841.7</v>
      </c>
      <c r="I33" s="492"/>
      <c r="J33" s="285">
        <v>0</v>
      </c>
      <c r="K33" s="602">
        <f t="shared" si="3"/>
        <v>61103.7</v>
      </c>
      <c r="L33" s="601">
        <f t="shared" si="2"/>
        <v>18802</v>
      </c>
      <c r="M33" s="312">
        <v>495</v>
      </c>
      <c r="N33" s="601">
        <v>0</v>
      </c>
      <c r="O33" s="602">
        <f t="shared" si="6"/>
        <v>886</v>
      </c>
      <c r="P33" s="312">
        <v>187</v>
      </c>
      <c r="Q33" s="136">
        <v>8310</v>
      </c>
      <c r="R33" s="136">
        <v>486</v>
      </c>
      <c r="S33" s="602">
        <f t="shared" si="4"/>
        <v>29166</v>
      </c>
      <c r="T33" s="602">
        <f t="shared" si="5"/>
        <v>90269.7</v>
      </c>
      <c r="U33" s="305"/>
      <c r="V33" s="305"/>
      <c r="W33" s="305"/>
      <c r="X33" s="305"/>
      <c r="Y33" s="305"/>
      <c r="Z33" s="305"/>
      <c r="AA33" s="305"/>
      <c r="AB33" s="305"/>
      <c r="AC33" s="305"/>
      <c r="AD33" s="305"/>
      <c r="AE33" s="305"/>
      <c r="AF33" s="305"/>
      <c r="AG33" s="305"/>
      <c r="AH33" s="305"/>
      <c r="AI33" s="305"/>
      <c r="AJ33" s="305"/>
      <c r="AK33" s="305"/>
      <c r="AL33" s="305"/>
      <c r="AM33" s="305"/>
      <c r="AN33" s="305"/>
      <c r="AO33" s="305"/>
      <c r="AP33" s="305"/>
      <c r="AQ33" s="305"/>
      <c r="AR33" s="305"/>
      <c r="AS33" s="305"/>
      <c r="AT33" s="305"/>
      <c r="AU33" s="305"/>
      <c r="AV33" s="305"/>
      <c r="AW33" s="305"/>
      <c r="AX33" s="305"/>
      <c r="AY33" s="305"/>
      <c r="AZ33" s="305"/>
      <c r="BA33" s="305"/>
      <c r="BB33" s="305"/>
      <c r="BC33" s="305"/>
      <c r="BD33" s="305"/>
      <c r="BE33" s="306"/>
      <c r="BF33" s="306"/>
      <c r="BG33" s="306"/>
      <c r="BH33" s="306"/>
      <c r="BI33" s="306"/>
      <c r="BJ33" s="306"/>
      <c r="BK33" s="306"/>
      <c r="BL33" s="306"/>
      <c r="BM33" s="306"/>
      <c r="BN33" s="306"/>
      <c r="BO33" s="306"/>
      <c r="BP33" s="306"/>
      <c r="BQ33" s="306"/>
      <c r="BR33" s="306"/>
      <c r="BS33" s="306"/>
      <c r="BT33" s="306"/>
      <c r="BU33" s="306"/>
      <c r="BV33" s="306"/>
    </row>
    <row r="34" spans="1:74">
      <c r="A34" s="604">
        <f t="shared" si="0"/>
        <v>19</v>
      </c>
      <c r="B34" s="326">
        <v>6733</v>
      </c>
      <c r="C34" s="312" t="s">
        <v>254</v>
      </c>
      <c r="D34" s="424" t="s">
        <v>436</v>
      </c>
      <c r="E34" s="293" t="s">
        <v>256</v>
      </c>
      <c r="F34" s="312">
        <v>37913</v>
      </c>
      <c r="G34" s="427">
        <v>0</v>
      </c>
      <c r="H34" s="92">
        <f t="shared" si="1"/>
        <v>0</v>
      </c>
      <c r="I34" s="242"/>
      <c r="J34" s="285">
        <v>0</v>
      </c>
      <c r="K34" s="602">
        <f t="shared" si="3"/>
        <v>37913</v>
      </c>
      <c r="L34" s="601">
        <f t="shared" si="2"/>
        <v>11666</v>
      </c>
      <c r="M34" s="312">
        <v>495</v>
      </c>
      <c r="N34" s="602">
        <v>0</v>
      </c>
      <c r="O34" s="602">
        <f t="shared" si="6"/>
        <v>550</v>
      </c>
      <c r="P34" s="312">
        <v>187</v>
      </c>
      <c r="Q34" s="167">
        <v>8310</v>
      </c>
      <c r="R34" s="167">
        <v>486</v>
      </c>
      <c r="S34" s="602">
        <f t="shared" si="4"/>
        <v>21694</v>
      </c>
      <c r="T34" s="602">
        <f t="shared" si="5"/>
        <v>59607</v>
      </c>
      <c r="U34" s="305"/>
      <c r="V34" s="305"/>
      <c r="W34" s="305"/>
      <c r="X34" s="305"/>
      <c r="Y34" s="305"/>
      <c r="Z34" s="305"/>
      <c r="AA34" s="305"/>
      <c r="AB34" s="305"/>
      <c r="AC34" s="305"/>
      <c r="AD34" s="305"/>
      <c r="AE34" s="305"/>
      <c r="AF34" s="305"/>
      <c r="AG34" s="305"/>
      <c r="AH34" s="305"/>
      <c r="AI34" s="305"/>
      <c r="AJ34" s="305"/>
      <c r="AK34" s="305"/>
      <c r="AL34" s="305"/>
      <c r="AM34" s="305"/>
      <c r="AN34" s="305"/>
      <c r="AO34" s="305"/>
      <c r="AP34" s="305"/>
      <c r="AQ34" s="305"/>
      <c r="AR34" s="305"/>
      <c r="AS34" s="305"/>
      <c r="AT34" s="305"/>
      <c r="AU34" s="305"/>
      <c r="AV34" s="305"/>
      <c r="AW34" s="305"/>
      <c r="AX34" s="305"/>
      <c r="AY34" s="305"/>
      <c r="AZ34" s="305"/>
      <c r="BA34" s="305"/>
      <c r="BB34" s="305"/>
      <c r="BC34" s="305"/>
      <c r="BD34" s="305"/>
      <c r="BE34" s="306"/>
      <c r="BF34" s="306"/>
      <c r="BG34" s="306"/>
      <c r="BH34" s="306"/>
      <c r="BI34" s="306"/>
      <c r="BJ34" s="306"/>
      <c r="BK34" s="306"/>
      <c r="BL34" s="306"/>
      <c r="BM34" s="306"/>
      <c r="BN34" s="306"/>
      <c r="BO34" s="306"/>
      <c r="BP34" s="306"/>
      <c r="BQ34" s="306"/>
      <c r="BR34" s="306"/>
      <c r="BS34" s="306"/>
      <c r="BT34" s="306"/>
      <c r="BU34" s="306"/>
      <c r="BV34" s="306"/>
    </row>
    <row r="35" spans="1:74">
      <c r="A35" s="604">
        <f t="shared" si="0"/>
        <v>20</v>
      </c>
      <c r="B35" s="423">
        <v>6797</v>
      </c>
      <c r="C35" s="317" t="s">
        <v>257</v>
      </c>
      <c r="D35" s="424" t="s">
        <v>258</v>
      </c>
      <c r="E35" s="443" t="s">
        <v>259</v>
      </c>
      <c r="F35" s="317">
        <v>44417</v>
      </c>
      <c r="G35" s="427">
        <v>0</v>
      </c>
      <c r="H35" s="92">
        <f t="shared" si="1"/>
        <v>0</v>
      </c>
      <c r="I35" s="493">
        <v>46006</v>
      </c>
      <c r="J35" s="285">
        <v>1139</v>
      </c>
      <c r="K35" s="602">
        <f t="shared" si="3"/>
        <v>45556</v>
      </c>
      <c r="L35" s="601">
        <f t="shared" si="2"/>
        <v>14018</v>
      </c>
      <c r="M35" s="312">
        <v>495</v>
      </c>
      <c r="N35" s="602">
        <v>0</v>
      </c>
      <c r="O35" s="602">
        <f t="shared" si="6"/>
        <v>661</v>
      </c>
      <c r="P35" s="312">
        <v>187</v>
      </c>
      <c r="Q35" s="283">
        <v>6117</v>
      </c>
      <c r="R35" s="283">
        <v>298</v>
      </c>
      <c r="S35" s="602">
        <f t="shared" si="4"/>
        <v>21776</v>
      </c>
      <c r="T35" s="602">
        <f t="shared" si="5"/>
        <v>67332</v>
      </c>
      <c r="U35" s="305"/>
      <c r="V35" s="305"/>
      <c r="W35" s="305"/>
      <c r="X35" s="305"/>
      <c r="Y35" s="305"/>
      <c r="Z35" s="305"/>
      <c r="AA35" s="305"/>
      <c r="AB35" s="305"/>
      <c r="AC35" s="305"/>
      <c r="AD35" s="305"/>
      <c r="AE35" s="305"/>
      <c r="AF35" s="305"/>
      <c r="AG35" s="305"/>
      <c r="AH35" s="305"/>
      <c r="AI35" s="305"/>
      <c r="AJ35" s="305"/>
      <c r="AK35" s="305"/>
      <c r="AL35" s="305"/>
      <c r="AM35" s="305"/>
      <c r="AN35" s="305"/>
      <c r="AO35" s="305"/>
      <c r="AP35" s="305"/>
      <c r="AQ35" s="305"/>
      <c r="AR35" s="305"/>
      <c r="AS35" s="305"/>
      <c r="AT35" s="305"/>
      <c r="AU35" s="305"/>
      <c r="AV35" s="305"/>
      <c r="AW35" s="305"/>
      <c r="AX35" s="305"/>
      <c r="AY35" s="305"/>
      <c r="AZ35" s="305"/>
      <c r="BA35" s="305"/>
      <c r="BB35" s="305"/>
      <c r="BC35" s="305"/>
      <c r="BD35" s="305"/>
      <c r="BE35" s="306"/>
      <c r="BF35" s="306"/>
      <c r="BG35" s="306"/>
      <c r="BH35" s="306"/>
      <c r="BI35" s="306"/>
      <c r="BJ35" s="306"/>
      <c r="BK35" s="306"/>
      <c r="BL35" s="306"/>
      <c r="BM35" s="306"/>
      <c r="BN35" s="306"/>
      <c r="BO35" s="306"/>
      <c r="BP35" s="306"/>
      <c r="BQ35" s="306"/>
      <c r="BR35" s="306"/>
      <c r="BS35" s="306"/>
      <c r="BT35" s="306"/>
      <c r="BU35" s="306"/>
      <c r="BV35" s="306"/>
    </row>
    <row r="36" spans="1:74">
      <c r="A36" s="604">
        <f t="shared" si="0"/>
        <v>21</v>
      </c>
      <c r="B36" s="326">
        <v>6820</v>
      </c>
      <c r="C36" s="317" t="s">
        <v>260</v>
      </c>
      <c r="D36" s="424" t="s">
        <v>261</v>
      </c>
      <c r="E36" s="293" t="s">
        <v>262</v>
      </c>
      <c r="F36" s="312">
        <v>41727</v>
      </c>
      <c r="G36" s="92">
        <v>0</v>
      </c>
      <c r="H36" s="92">
        <f t="shared" si="1"/>
        <v>0</v>
      </c>
      <c r="I36" s="242"/>
      <c r="J36" s="285">
        <v>0</v>
      </c>
      <c r="K36" s="602">
        <f t="shared" si="3"/>
        <v>41727</v>
      </c>
      <c r="L36" s="601">
        <f t="shared" si="2"/>
        <v>12839</v>
      </c>
      <c r="M36" s="312">
        <v>495</v>
      </c>
      <c r="N36" s="602">
        <v>0</v>
      </c>
      <c r="O36" s="602">
        <f t="shared" si="6"/>
        <v>605</v>
      </c>
      <c r="P36" s="312">
        <v>187</v>
      </c>
      <c r="Q36" s="167">
        <v>3994</v>
      </c>
      <c r="R36" s="167">
        <v>0</v>
      </c>
      <c r="S36" s="602">
        <f t="shared" si="4"/>
        <v>18120</v>
      </c>
      <c r="T36" s="602">
        <f t="shared" si="5"/>
        <v>59847</v>
      </c>
      <c r="U36" s="305"/>
      <c r="V36" s="305"/>
      <c r="W36" s="305"/>
      <c r="X36" s="305"/>
      <c r="Y36" s="305"/>
      <c r="Z36" s="305"/>
      <c r="AA36" s="305"/>
      <c r="AB36" s="305"/>
      <c r="AC36" s="305"/>
      <c r="AD36" s="305"/>
      <c r="AE36" s="305"/>
      <c r="AF36" s="305"/>
      <c r="AG36" s="305"/>
      <c r="AH36" s="305"/>
      <c r="AI36" s="305"/>
      <c r="AJ36" s="305"/>
      <c r="AK36" s="305"/>
      <c r="AL36" s="305"/>
      <c r="AM36" s="305"/>
      <c r="AN36" s="305"/>
      <c r="AO36" s="305"/>
      <c r="AP36" s="305"/>
      <c r="AQ36" s="305"/>
      <c r="AR36" s="305"/>
      <c r="AS36" s="305"/>
      <c r="AT36" s="305"/>
      <c r="AU36" s="305"/>
      <c r="AV36" s="305"/>
      <c r="AW36" s="305"/>
      <c r="AX36" s="305"/>
      <c r="AY36" s="305"/>
      <c r="AZ36" s="305"/>
      <c r="BA36" s="305"/>
      <c r="BB36" s="305"/>
      <c r="BC36" s="305"/>
      <c r="BD36" s="305"/>
      <c r="BE36" s="306"/>
      <c r="BF36" s="306"/>
      <c r="BG36" s="306"/>
      <c r="BH36" s="306"/>
      <c r="BI36" s="306"/>
      <c r="BJ36" s="306"/>
      <c r="BK36" s="306"/>
      <c r="BL36" s="306"/>
      <c r="BM36" s="306"/>
      <c r="BN36" s="306"/>
      <c r="BO36" s="306"/>
      <c r="BP36" s="306"/>
      <c r="BQ36" s="306"/>
      <c r="BR36" s="306"/>
      <c r="BS36" s="306"/>
      <c r="BT36" s="306"/>
      <c r="BU36" s="306"/>
      <c r="BV36" s="306"/>
    </row>
    <row r="37" spans="1:74">
      <c r="A37" s="604">
        <f t="shared" si="0"/>
        <v>22</v>
      </c>
      <c r="B37" s="326">
        <v>6870</v>
      </c>
      <c r="C37" s="312" t="s">
        <v>263</v>
      </c>
      <c r="D37" s="312" t="s">
        <v>264</v>
      </c>
      <c r="E37" s="293" t="s">
        <v>265</v>
      </c>
      <c r="F37" s="312">
        <v>34244</v>
      </c>
      <c r="G37" s="92">
        <v>0</v>
      </c>
      <c r="H37" s="92">
        <f t="shared" si="1"/>
        <v>0</v>
      </c>
      <c r="I37" s="242"/>
      <c r="J37" s="285">
        <v>0</v>
      </c>
      <c r="K37" s="602">
        <f t="shared" si="3"/>
        <v>34244</v>
      </c>
      <c r="L37" s="601">
        <f t="shared" si="2"/>
        <v>10537</v>
      </c>
      <c r="M37" s="312">
        <v>495</v>
      </c>
      <c r="N37" s="602">
        <v>0</v>
      </c>
      <c r="O37" s="602">
        <f t="shared" si="6"/>
        <v>497</v>
      </c>
      <c r="P37" s="312">
        <v>187</v>
      </c>
      <c r="Q37" s="167">
        <v>5709</v>
      </c>
      <c r="R37" s="167">
        <v>329</v>
      </c>
      <c r="S37" s="602">
        <f t="shared" si="4"/>
        <v>17754</v>
      </c>
      <c r="T37" s="602">
        <f t="shared" si="5"/>
        <v>51998</v>
      </c>
      <c r="U37" s="305"/>
      <c r="V37" s="305"/>
      <c r="W37" s="305"/>
      <c r="X37" s="305"/>
      <c r="Y37" s="305"/>
      <c r="Z37" s="305"/>
      <c r="AA37" s="305"/>
      <c r="AB37" s="305"/>
      <c r="AC37" s="305"/>
      <c r="AD37" s="305"/>
      <c r="AE37" s="305"/>
      <c r="AF37" s="305"/>
      <c r="AG37" s="305"/>
      <c r="AH37" s="305"/>
      <c r="AI37" s="305"/>
      <c r="AJ37" s="305"/>
      <c r="AK37" s="305"/>
      <c r="AL37" s="305"/>
      <c r="AM37" s="305"/>
      <c r="AN37" s="305"/>
      <c r="AO37" s="305"/>
      <c r="AP37" s="305"/>
      <c r="AQ37" s="305"/>
      <c r="AR37" s="305"/>
      <c r="AS37" s="305"/>
      <c r="AT37" s="305"/>
      <c r="AU37" s="305"/>
      <c r="AV37" s="305"/>
      <c r="AW37" s="305"/>
      <c r="AX37" s="305"/>
      <c r="AY37" s="305"/>
      <c r="AZ37" s="305"/>
      <c r="BA37" s="305"/>
      <c r="BB37" s="305"/>
      <c r="BC37" s="305"/>
      <c r="BD37" s="305"/>
      <c r="BE37" s="306"/>
      <c r="BF37" s="306"/>
      <c r="BG37" s="306"/>
      <c r="BH37" s="306"/>
      <c r="BI37" s="306"/>
      <c r="BJ37" s="306"/>
      <c r="BK37" s="306"/>
      <c r="BL37" s="306"/>
      <c r="BM37" s="306"/>
      <c r="BN37" s="306"/>
      <c r="BO37" s="306"/>
      <c r="BP37" s="306"/>
      <c r="BQ37" s="306"/>
      <c r="BR37" s="306"/>
      <c r="BS37" s="306"/>
      <c r="BT37" s="306"/>
      <c r="BU37" s="306"/>
      <c r="BV37" s="306"/>
    </row>
    <row r="38" spans="1:74">
      <c r="A38" s="604">
        <f t="shared" si="0"/>
        <v>23</v>
      </c>
      <c r="B38" s="444">
        <v>6972</v>
      </c>
      <c r="C38" s="427" t="s">
        <v>266</v>
      </c>
      <c r="D38" s="427" t="s">
        <v>267</v>
      </c>
      <c r="E38" s="437" t="s">
        <v>268</v>
      </c>
      <c r="F38" s="427">
        <v>41417</v>
      </c>
      <c r="G38" s="92">
        <v>0</v>
      </c>
      <c r="H38" s="92">
        <f t="shared" si="1"/>
        <v>14495.95</v>
      </c>
      <c r="I38" s="130"/>
      <c r="J38" s="128">
        <v>0</v>
      </c>
      <c r="K38" s="602">
        <f t="shared" si="3"/>
        <v>55912.95</v>
      </c>
      <c r="L38" s="601">
        <f t="shared" si="2"/>
        <v>17204</v>
      </c>
      <c r="M38" s="312">
        <v>495</v>
      </c>
      <c r="N38" s="602">
        <v>0</v>
      </c>
      <c r="O38" s="602">
        <f t="shared" si="6"/>
        <v>811</v>
      </c>
      <c r="P38" s="312">
        <v>187</v>
      </c>
      <c r="Q38" s="167">
        <v>11231</v>
      </c>
      <c r="R38" s="167">
        <v>394</v>
      </c>
      <c r="S38" s="602">
        <f t="shared" si="4"/>
        <v>30322</v>
      </c>
      <c r="T38" s="602">
        <f t="shared" si="5"/>
        <v>86234.95</v>
      </c>
      <c r="U38" s="305"/>
      <c r="V38" s="305"/>
      <c r="W38" s="305"/>
      <c r="X38" s="305"/>
      <c r="Y38" s="305"/>
      <c r="Z38" s="305"/>
      <c r="AA38" s="305"/>
      <c r="AB38" s="305"/>
      <c r="AC38" s="305"/>
      <c r="AD38" s="305"/>
      <c r="AE38" s="305"/>
      <c r="AF38" s="305"/>
      <c r="AG38" s="305"/>
      <c r="AH38" s="305"/>
      <c r="AI38" s="305"/>
      <c r="AJ38" s="305"/>
      <c r="AK38" s="305"/>
      <c r="AL38" s="305"/>
      <c r="AM38" s="305"/>
      <c r="AN38" s="305"/>
      <c r="AO38" s="305"/>
      <c r="AP38" s="305"/>
      <c r="AQ38" s="305"/>
      <c r="AR38" s="305"/>
      <c r="AS38" s="305"/>
      <c r="AT38" s="305"/>
      <c r="AU38" s="305"/>
      <c r="AV38" s="305"/>
      <c r="AW38" s="305"/>
      <c r="AX38" s="305"/>
      <c r="AY38" s="305"/>
      <c r="AZ38" s="305"/>
      <c r="BA38" s="305"/>
      <c r="BB38" s="305"/>
      <c r="BC38" s="305"/>
      <c r="BD38" s="305"/>
      <c r="BE38" s="306"/>
      <c r="BF38" s="306"/>
      <c r="BG38" s="306"/>
      <c r="BH38" s="306"/>
      <c r="BI38" s="306"/>
      <c r="BJ38" s="306"/>
      <c r="BK38" s="306"/>
      <c r="BL38" s="306"/>
      <c r="BM38" s="306"/>
      <c r="BN38" s="306"/>
      <c r="BO38" s="306"/>
      <c r="BP38" s="306"/>
      <c r="BQ38" s="306"/>
      <c r="BR38" s="306"/>
      <c r="BS38" s="306"/>
      <c r="BT38" s="306"/>
      <c r="BU38" s="306"/>
      <c r="BV38" s="306"/>
    </row>
    <row r="39" spans="1:74">
      <c r="A39" s="604">
        <f t="shared" si="0"/>
        <v>24</v>
      </c>
      <c r="B39" s="434">
        <v>6973</v>
      </c>
      <c r="C39" s="445" t="s">
        <v>266</v>
      </c>
      <c r="D39" s="445" t="s">
        <v>269</v>
      </c>
      <c r="E39" s="446" t="s">
        <v>270</v>
      </c>
      <c r="F39" s="447">
        <v>42731</v>
      </c>
      <c r="G39" s="427">
        <v>0</v>
      </c>
      <c r="H39" s="92">
        <f t="shared" si="1"/>
        <v>14955.85</v>
      </c>
      <c r="I39" s="288"/>
      <c r="J39" s="187">
        <v>0</v>
      </c>
      <c r="K39" s="600">
        <f t="shared" si="3"/>
        <v>57686.85</v>
      </c>
      <c r="L39" s="601">
        <f t="shared" si="2"/>
        <v>17750</v>
      </c>
      <c r="M39" s="312">
        <v>495</v>
      </c>
      <c r="N39" s="600">
        <v>0</v>
      </c>
      <c r="O39" s="602">
        <f t="shared" si="6"/>
        <v>836</v>
      </c>
      <c r="P39" s="312">
        <v>187</v>
      </c>
      <c r="Q39" s="187">
        <v>6117</v>
      </c>
      <c r="R39" s="187">
        <v>298</v>
      </c>
      <c r="S39" s="447">
        <f t="shared" si="4"/>
        <v>25683</v>
      </c>
      <c r="T39" s="602">
        <f t="shared" si="5"/>
        <v>83369.850000000006</v>
      </c>
      <c r="U39" s="305"/>
      <c r="V39" s="305"/>
      <c r="W39" s="305"/>
      <c r="X39" s="305"/>
      <c r="Y39" s="305"/>
      <c r="Z39" s="305"/>
      <c r="AA39" s="305"/>
      <c r="AB39" s="305"/>
      <c r="AC39" s="305"/>
      <c r="AD39" s="305"/>
      <c r="AE39" s="305"/>
      <c r="AF39" s="305"/>
      <c r="AG39" s="305"/>
      <c r="AH39" s="305"/>
      <c r="AI39" s="305"/>
      <c r="AJ39" s="305"/>
      <c r="AK39" s="305"/>
      <c r="AL39" s="305"/>
      <c r="AM39" s="305"/>
      <c r="AN39" s="305"/>
      <c r="AO39" s="305"/>
      <c r="AP39" s="305"/>
      <c r="AQ39" s="305"/>
      <c r="AR39" s="305"/>
      <c r="AS39" s="305"/>
      <c r="AT39" s="305"/>
      <c r="AU39" s="305"/>
      <c r="AV39" s="305"/>
      <c r="AW39" s="305"/>
      <c r="AX39" s="305"/>
      <c r="AY39" s="305"/>
      <c r="AZ39" s="305"/>
      <c r="BA39" s="305"/>
      <c r="BB39" s="305"/>
      <c r="BC39" s="305"/>
      <c r="BD39" s="305"/>
      <c r="BE39" s="306"/>
      <c r="BF39" s="306"/>
      <c r="BG39" s="306"/>
      <c r="BH39" s="306"/>
      <c r="BI39" s="306"/>
      <c r="BJ39" s="306"/>
      <c r="BK39" s="306"/>
      <c r="BL39" s="306"/>
      <c r="BM39" s="306"/>
      <c r="BN39" s="306"/>
      <c r="BO39" s="306"/>
      <c r="BP39" s="306"/>
      <c r="BQ39" s="306"/>
      <c r="BR39" s="306"/>
      <c r="BS39" s="306"/>
      <c r="BT39" s="306"/>
      <c r="BU39" s="306"/>
      <c r="BV39" s="306"/>
    </row>
    <row r="40" spans="1:74">
      <c r="A40" s="604">
        <f t="shared" si="0"/>
        <v>25</v>
      </c>
      <c r="B40" s="448">
        <v>6891</v>
      </c>
      <c r="C40" s="442" t="s">
        <v>266</v>
      </c>
      <c r="D40" s="442" t="s">
        <v>271</v>
      </c>
      <c r="E40" s="441" t="s">
        <v>268</v>
      </c>
      <c r="F40" s="312">
        <v>40143</v>
      </c>
      <c r="G40" s="427">
        <v>0</v>
      </c>
      <c r="H40" s="92">
        <f t="shared" si="1"/>
        <v>14050.05</v>
      </c>
      <c r="I40" s="289"/>
      <c r="J40" s="167">
        <v>0</v>
      </c>
      <c r="K40" s="602">
        <f t="shared" si="3"/>
        <v>54193.05</v>
      </c>
      <c r="L40" s="601">
        <f t="shared" si="2"/>
        <v>16675</v>
      </c>
      <c r="M40" s="312">
        <v>495</v>
      </c>
      <c r="N40" s="602">
        <v>0</v>
      </c>
      <c r="O40" s="602">
        <f t="shared" si="6"/>
        <v>786</v>
      </c>
      <c r="P40" s="312">
        <v>187</v>
      </c>
      <c r="Q40" s="167">
        <v>0</v>
      </c>
      <c r="R40" s="167">
        <v>0</v>
      </c>
      <c r="S40" s="602">
        <f t="shared" si="4"/>
        <v>18143</v>
      </c>
      <c r="T40" s="602">
        <f t="shared" si="5"/>
        <v>72336.05</v>
      </c>
      <c r="U40" s="305"/>
      <c r="V40" s="305"/>
      <c r="W40" s="305"/>
      <c r="X40" s="305"/>
      <c r="Y40" s="305"/>
      <c r="Z40" s="305"/>
      <c r="AA40" s="305"/>
      <c r="AB40" s="305"/>
      <c r="AC40" s="305"/>
      <c r="AD40" s="305"/>
      <c r="AE40" s="305"/>
      <c r="AF40" s="305"/>
      <c r="AG40" s="305"/>
      <c r="AH40" s="305"/>
      <c r="AI40" s="305"/>
      <c r="AJ40" s="305"/>
      <c r="AK40" s="305"/>
      <c r="AL40" s="305"/>
      <c r="AM40" s="305"/>
      <c r="AN40" s="305"/>
      <c r="AO40" s="305"/>
      <c r="AP40" s="305"/>
      <c r="AQ40" s="305"/>
      <c r="AR40" s="305"/>
      <c r="AS40" s="305"/>
      <c r="AT40" s="305"/>
      <c r="AU40" s="305"/>
      <c r="AV40" s="305"/>
      <c r="AW40" s="305"/>
      <c r="AX40" s="305"/>
      <c r="AY40" s="305"/>
      <c r="AZ40" s="305"/>
      <c r="BA40" s="305"/>
      <c r="BB40" s="305"/>
      <c r="BC40" s="305"/>
      <c r="BD40" s="305"/>
      <c r="BE40" s="306"/>
      <c r="BF40" s="306"/>
      <c r="BG40" s="306"/>
      <c r="BH40" s="306"/>
      <c r="BI40" s="306"/>
      <c r="BJ40" s="306"/>
      <c r="BK40" s="306"/>
      <c r="BL40" s="306"/>
      <c r="BM40" s="306"/>
      <c r="BN40" s="306"/>
      <c r="BO40" s="306"/>
      <c r="BP40" s="306"/>
      <c r="BQ40" s="306"/>
      <c r="BR40" s="306"/>
      <c r="BS40" s="306"/>
      <c r="BT40" s="306"/>
      <c r="BU40" s="306"/>
      <c r="BV40" s="306"/>
    </row>
    <row r="41" spans="1:74">
      <c r="A41" s="449"/>
      <c r="B41" s="449"/>
      <c r="C41" s="449"/>
      <c r="D41" s="422" t="s">
        <v>148</v>
      </c>
      <c r="E41" s="13" t="s">
        <v>61</v>
      </c>
      <c r="F41" s="301">
        <f>SUM(F16:F40)</f>
        <v>1431399</v>
      </c>
      <c r="G41" s="301">
        <f>SUM(G16:G40)</f>
        <v>0</v>
      </c>
      <c r="H41" s="301">
        <f>SUM(H16:H40)</f>
        <v>370421.45</v>
      </c>
      <c r="I41" s="13" t="s">
        <v>61</v>
      </c>
      <c r="J41" s="301">
        <f t="shared" ref="J41:T41" si="7">SUM(J16:J40)</f>
        <v>3718</v>
      </c>
      <c r="K41" s="301">
        <f t="shared" si="7"/>
        <v>1805538.4500000002</v>
      </c>
      <c r="L41" s="302">
        <f t="shared" si="7"/>
        <v>555566</v>
      </c>
      <c r="M41" s="301">
        <f t="shared" si="7"/>
        <v>12375</v>
      </c>
      <c r="N41" s="303">
        <f t="shared" si="7"/>
        <v>0</v>
      </c>
      <c r="O41" s="303">
        <f t="shared" si="7"/>
        <v>26180.092049999999</v>
      </c>
      <c r="P41" s="303">
        <f t="shared" si="7"/>
        <v>4675</v>
      </c>
      <c r="Q41" s="301">
        <f t="shared" si="7"/>
        <v>167592</v>
      </c>
      <c r="R41" s="301">
        <f t="shared" si="7"/>
        <v>7368</v>
      </c>
      <c r="S41" s="303">
        <f t="shared" si="7"/>
        <v>773756.09204999998</v>
      </c>
      <c r="T41" s="303">
        <f t="shared" si="7"/>
        <v>2579294.5420500003</v>
      </c>
      <c r="U41" s="305"/>
      <c r="V41" s="305"/>
      <c r="W41" s="305"/>
      <c r="X41" s="305"/>
      <c r="Y41" s="305"/>
      <c r="Z41" s="305"/>
      <c r="AA41" s="305"/>
      <c r="AB41" s="305"/>
      <c r="AC41" s="305"/>
      <c r="AD41" s="305"/>
      <c r="AE41" s="305"/>
      <c r="AF41" s="305"/>
      <c r="AG41" s="305"/>
      <c r="AH41" s="305"/>
      <c r="AI41" s="305"/>
      <c r="AJ41" s="305"/>
      <c r="AK41" s="305"/>
      <c r="AL41" s="305"/>
      <c r="AM41" s="305"/>
      <c r="AN41" s="305"/>
      <c r="AO41" s="305"/>
      <c r="AP41" s="305"/>
      <c r="AQ41" s="305"/>
      <c r="AR41" s="305"/>
      <c r="AS41" s="305"/>
      <c r="AT41" s="305"/>
      <c r="AU41" s="305"/>
      <c r="AV41" s="305"/>
      <c r="AW41" s="305"/>
      <c r="AX41" s="305"/>
      <c r="AY41" s="305"/>
      <c r="AZ41" s="305"/>
      <c r="BA41" s="305"/>
      <c r="BB41" s="305"/>
      <c r="BC41" s="305"/>
      <c r="BD41" s="305"/>
      <c r="BE41" s="306"/>
      <c r="BF41" s="306"/>
      <c r="BG41" s="306"/>
      <c r="BH41" s="306"/>
      <c r="BI41" s="306"/>
      <c r="BJ41" s="306"/>
      <c r="BK41" s="306"/>
      <c r="BL41" s="306"/>
      <c r="BM41" s="306"/>
      <c r="BN41" s="306"/>
      <c r="BO41" s="306"/>
      <c r="BP41" s="306"/>
      <c r="BQ41" s="306"/>
      <c r="BR41" s="306"/>
      <c r="BS41" s="306"/>
      <c r="BT41" s="306"/>
      <c r="BU41" s="306"/>
      <c r="BV41" s="306"/>
    </row>
    <row r="42" spans="1:74" ht="12.75">
      <c r="A42" s="372" t="s">
        <v>62</v>
      </c>
      <c r="B42" s="305"/>
      <c r="C42" s="305"/>
      <c r="D42" s="305"/>
      <c r="E42" s="305"/>
      <c r="F42" s="305"/>
      <c r="G42" s="305"/>
      <c r="H42" s="305"/>
      <c r="I42" s="305"/>
      <c r="J42" s="305"/>
      <c r="K42" s="305"/>
      <c r="L42" s="305"/>
      <c r="M42" s="305"/>
      <c r="N42" s="305"/>
      <c r="O42" s="305"/>
      <c r="P42" s="305"/>
      <c r="Q42" s="305"/>
      <c r="R42" s="305"/>
      <c r="S42" s="305"/>
      <c r="T42" s="305"/>
      <c r="U42" s="305"/>
      <c r="V42" s="305"/>
      <c r="W42" s="305"/>
      <c r="X42" s="305"/>
      <c r="Y42" s="305"/>
      <c r="Z42" s="305"/>
      <c r="AA42" s="305"/>
      <c r="AB42" s="305"/>
      <c r="AC42" s="305"/>
      <c r="AD42" s="305"/>
      <c r="AE42" s="305"/>
      <c r="AF42" s="305"/>
      <c r="AG42" s="305"/>
      <c r="AH42" s="305"/>
      <c r="AI42" s="305"/>
      <c r="AJ42" s="305"/>
      <c r="AK42" s="305"/>
      <c r="AL42" s="305"/>
      <c r="AM42" s="305"/>
      <c r="AN42" s="305"/>
      <c r="AO42" s="305"/>
      <c r="AP42" s="305"/>
      <c r="AQ42" s="305"/>
      <c r="AR42" s="305"/>
      <c r="AS42" s="305"/>
      <c r="AT42" s="305"/>
      <c r="AU42" s="305"/>
      <c r="AV42" s="305"/>
      <c r="AW42" s="305"/>
      <c r="AX42" s="305"/>
      <c r="AY42" s="305"/>
      <c r="AZ42" s="305"/>
      <c r="BA42" s="305"/>
      <c r="BB42" s="305"/>
      <c r="BC42" s="305"/>
      <c r="BD42" s="305"/>
      <c r="BE42" s="306"/>
      <c r="BF42" s="306"/>
      <c r="BG42" s="306"/>
      <c r="BH42" s="306"/>
      <c r="BI42" s="306"/>
      <c r="BJ42" s="306"/>
      <c r="BK42" s="306"/>
      <c r="BL42" s="306"/>
      <c r="BM42" s="306"/>
      <c r="BN42" s="306"/>
      <c r="BO42" s="306"/>
      <c r="BP42" s="306"/>
      <c r="BQ42" s="306"/>
      <c r="BR42" s="306"/>
      <c r="BS42" s="306"/>
      <c r="BT42" s="306"/>
      <c r="BU42" s="306"/>
      <c r="BV42" s="306"/>
    </row>
    <row r="43" spans="1:74" ht="12.75">
      <c r="A43" s="372" t="s">
        <v>63</v>
      </c>
      <c r="B43" s="305"/>
      <c r="C43" s="305"/>
      <c r="D43" s="305"/>
      <c r="E43" s="305"/>
      <c r="F43" s="305"/>
      <c r="G43" s="305"/>
      <c r="H43" s="305"/>
      <c r="I43" s="305"/>
      <c r="J43" s="305"/>
      <c r="K43" s="305"/>
      <c r="L43" s="305"/>
      <c r="M43" s="305"/>
      <c r="N43" s="305"/>
      <c r="O43" s="305"/>
      <c r="P43" s="305"/>
      <c r="Q43" s="305"/>
      <c r="R43" s="305"/>
      <c r="S43" s="305"/>
      <c r="T43" s="305"/>
      <c r="U43" s="305"/>
      <c r="V43" s="305"/>
      <c r="W43" s="305"/>
      <c r="X43" s="305"/>
      <c r="Y43" s="305"/>
      <c r="Z43" s="305"/>
      <c r="AA43" s="305"/>
      <c r="AB43" s="305"/>
      <c r="AC43" s="305"/>
      <c r="AD43" s="305"/>
      <c r="AE43" s="305"/>
      <c r="AF43" s="305"/>
      <c r="AG43" s="305"/>
      <c r="AH43" s="305"/>
      <c r="AI43" s="305"/>
      <c r="AJ43" s="305"/>
      <c r="AK43" s="305"/>
      <c r="AL43" s="305"/>
      <c r="AM43" s="305"/>
      <c r="AN43" s="305"/>
      <c r="AO43" s="305"/>
      <c r="AP43" s="305"/>
      <c r="AQ43" s="305"/>
      <c r="AR43" s="305"/>
      <c r="AS43" s="305"/>
      <c r="AT43" s="305"/>
      <c r="AU43" s="305"/>
      <c r="AV43" s="305"/>
      <c r="AW43" s="305"/>
      <c r="AX43" s="305"/>
      <c r="AY43" s="305"/>
      <c r="AZ43" s="305"/>
      <c r="BA43" s="305"/>
      <c r="BB43" s="305"/>
      <c r="BC43" s="305"/>
      <c r="BD43" s="305"/>
      <c r="BE43" s="306"/>
      <c r="BF43" s="306"/>
      <c r="BG43" s="306"/>
      <c r="BH43" s="306"/>
      <c r="BI43" s="306"/>
      <c r="BJ43" s="306"/>
      <c r="BK43" s="306"/>
      <c r="BL43" s="306"/>
      <c r="BM43" s="306"/>
      <c r="BN43" s="306"/>
      <c r="BO43" s="306"/>
      <c r="BP43" s="306"/>
      <c r="BQ43" s="306"/>
      <c r="BR43" s="306"/>
      <c r="BS43" s="306"/>
      <c r="BT43" s="306"/>
      <c r="BU43" s="306"/>
      <c r="BV43" s="306"/>
    </row>
    <row r="44" spans="1:74" ht="12.75">
      <c r="A44" s="372" t="s">
        <v>138</v>
      </c>
      <c r="B44" s="305"/>
      <c r="C44" s="305"/>
      <c r="D44" s="305"/>
      <c r="E44" s="305"/>
      <c r="F44" s="305"/>
      <c r="G44" s="305"/>
      <c r="H44" s="305"/>
      <c r="I44" s="305"/>
      <c r="J44" s="305"/>
      <c r="K44" s="305"/>
      <c r="L44" s="305"/>
      <c r="M44" s="305"/>
      <c r="N44" s="305"/>
      <c r="O44" s="305"/>
      <c r="P44" s="305"/>
      <c r="Q44" s="305"/>
      <c r="R44" s="305"/>
      <c r="S44" s="305"/>
      <c r="T44" s="305"/>
      <c r="U44" s="305"/>
      <c r="V44" s="305"/>
      <c r="W44" s="305"/>
      <c r="X44" s="305"/>
      <c r="Y44" s="305"/>
      <c r="Z44" s="305"/>
      <c r="AA44" s="305"/>
      <c r="AB44" s="305"/>
      <c r="AC44" s="305"/>
      <c r="AD44" s="305"/>
      <c r="AE44" s="305"/>
      <c r="AF44" s="305"/>
      <c r="AG44" s="305"/>
      <c r="AH44" s="305"/>
      <c r="AI44" s="305"/>
      <c r="AJ44" s="305"/>
      <c r="AK44" s="305"/>
      <c r="AL44" s="305"/>
      <c r="AM44" s="305"/>
      <c r="AN44" s="305"/>
      <c r="AO44" s="305"/>
      <c r="AP44" s="305"/>
      <c r="AQ44" s="305"/>
      <c r="AR44" s="305"/>
      <c r="AS44" s="305"/>
      <c r="AT44" s="305"/>
      <c r="AU44" s="305"/>
      <c r="AV44" s="305"/>
      <c r="AW44" s="305"/>
      <c r="AX44" s="305"/>
      <c r="AY44" s="305"/>
      <c r="AZ44" s="305"/>
      <c r="BA44" s="305"/>
      <c r="BB44" s="305"/>
      <c r="BC44" s="305"/>
      <c r="BD44" s="305"/>
      <c r="BE44" s="306"/>
      <c r="BF44" s="306"/>
      <c r="BG44" s="306"/>
      <c r="BH44" s="306"/>
      <c r="BI44" s="306"/>
      <c r="BJ44" s="306"/>
      <c r="BK44" s="306"/>
      <c r="BL44" s="306"/>
      <c r="BM44" s="306"/>
      <c r="BN44" s="306"/>
      <c r="BO44" s="306"/>
      <c r="BP44" s="306"/>
      <c r="BQ44" s="306"/>
      <c r="BR44" s="306"/>
      <c r="BS44" s="306"/>
      <c r="BT44" s="306"/>
      <c r="BU44" s="306"/>
      <c r="BV44" s="306"/>
    </row>
    <row r="45" spans="1:74" ht="12.75">
      <c r="A45" s="372" t="s">
        <v>139</v>
      </c>
      <c r="B45" s="305"/>
      <c r="C45" s="305"/>
      <c r="D45" s="305"/>
      <c r="E45" s="305"/>
      <c r="F45" s="305"/>
      <c r="G45" s="305"/>
      <c r="H45" s="305"/>
      <c r="I45" s="305"/>
      <c r="J45" s="305"/>
      <c r="K45" s="305"/>
      <c r="L45" s="305"/>
      <c r="M45" s="305"/>
      <c r="N45" s="305"/>
      <c r="O45" s="305"/>
      <c r="P45" s="305"/>
      <c r="Q45" s="305"/>
      <c r="R45" s="305"/>
      <c r="S45" s="305"/>
      <c r="T45" s="305"/>
      <c r="U45" s="305"/>
      <c r="V45" s="305"/>
      <c r="W45" s="305"/>
      <c r="X45" s="305"/>
      <c r="Y45" s="305"/>
      <c r="Z45" s="305"/>
      <c r="AA45" s="305"/>
      <c r="AB45" s="305"/>
      <c r="AC45" s="305"/>
      <c r="AD45" s="305"/>
      <c r="AE45" s="305"/>
      <c r="AF45" s="305"/>
      <c r="AG45" s="305"/>
      <c r="AH45" s="305"/>
      <c r="AI45" s="305"/>
      <c r="AJ45" s="305"/>
      <c r="AK45" s="305"/>
      <c r="AL45" s="305"/>
      <c r="AM45" s="305"/>
      <c r="AN45" s="305"/>
      <c r="AO45" s="305"/>
      <c r="AP45" s="305"/>
      <c r="AQ45" s="305"/>
      <c r="AR45" s="305"/>
      <c r="AS45" s="305"/>
      <c r="AT45" s="305"/>
      <c r="AU45" s="305"/>
      <c r="AV45" s="305"/>
      <c r="AW45" s="305"/>
      <c r="AX45" s="305"/>
      <c r="AY45" s="305"/>
      <c r="AZ45" s="305"/>
      <c r="BA45" s="305"/>
      <c r="BB45" s="305"/>
      <c r="BC45" s="305"/>
      <c r="BD45" s="305"/>
      <c r="BE45" s="306"/>
      <c r="BF45" s="306"/>
      <c r="BG45" s="306"/>
      <c r="BH45" s="306"/>
      <c r="BI45" s="306"/>
      <c r="BJ45" s="306"/>
      <c r="BK45" s="306"/>
      <c r="BL45" s="306"/>
      <c r="BM45" s="306"/>
      <c r="BN45" s="306"/>
      <c r="BO45" s="306"/>
      <c r="BP45" s="306"/>
      <c r="BQ45" s="306"/>
      <c r="BR45" s="306"/>
      <c r="BS45" s="306"/>
      <c r="BT45" s="306"/>
      <c r="BU45" s="306"/>
      <c r="BV45" s="306"/>
    </row>
    <row r="46" spans="1:74" ht="12.75">
      <c r="A46" s="372" t="s">
        <v>140</v>
      </c>
      <c r="B46" s="305"/>
      <c r="C46" s="305"/>
      <c r="D46" s="305"/>
      <c r="E46" s="305"/>
      <c r="F46" s="305"/>
      <c r="G46" s="450"/>
      <c r="H46" s="305"/>
      <c r="I46" s="305"/>
      <c r="J46" s="305"/>
      <c r="K46" s="305"/>
      <c r="L46" s="305"/>
      <c r="M46" s="305"/>
      <c r="N46" s="305"/>
      <c r="O46" s="305"/>
      <c r="P46" s="305"/>
      <c r="Q46" s="305"/>
      <c r="R46" s="305"/>
      <c r="S46" s="305"/>
      <c r="T46" s="305"/>
      <c r="U46" s="305"/>
      <c r="V46" s="305"/>
      <c r="W46" s="305"/>
      <c r="X46" s="305"/>
      <c r="Y46" s="305"/>
      <c r="Z46" s="305"/>
      <c r="AA46" s="305"/>
      <c r="AB46" s="305"/>
      <c r="AC46" s="305"/>
      <c r="AD46" s="305"/>
      <c r="AE46" s="305"/>
      <c r="AF46" s="305"/>
      <c r="AG46" s="305"/>
      <c r="AH46" s="305"/>
      <c r="AI46" s="305"/>
      <c r="AJ46" s="305"/>
      <c r="AK46" s="305"/>
      <c r="AL46" s="305"/>
      <c r="AM46" s="305"/>
      <c r="AN46" s="305"/>
      <c r="AO46" s="305"/>
      <c r="AP46" s="305"/>
      <c r="AQ46" s="305"/>
      <c r="AR46" s="305"/>
      <c r="AS46" s="305"/>
      <c r="AT46" s="305"/>
      <c r="AU46" s="305"/>
      <c r="AV46" s="305"/>
      <c r="AW46" s="305"/>
      <c r="AX46" s="305"/>
      <c r="AY46" s="305"/>
      <c r="AZ46" s="305"/>
      <c r="BA46" s="305"/>
      <c r="BB46" s="305"/>
      <c r="BC46" s="305"/>
      <c r="BD46" s="305"/>
      <c r="BE46" s="306"/>
      <c r="BF46" s="306"/>
      <c r="BG46" s="306"/>
      <c r="BH46" s="306"/>
      <c r="BI46" s="306"/>
      <c r="BJ46" s="306"/>
      <c r="BK46" s="306"/>
      <c r="BL46" s="306"/>
      <c r="BM46" s="306"/>
      <c r="BN46" s="306"/>
      <c r="BO46" s="306"/>
      <c r="BP46" s="306"/>
      <c r="BQ46" s="306"/>
      <c r="BR46" s="306"/>
      <c r="BS46" s="306"/>
      <c r="BT46" s="306"/>
      <c r="BU46" s="306"/>
      <c r="BV46" s="306"/>
    </row>
    <row r="47" spans="1:74" ht="12.75">
      <c r="A47" s="372"/>
      <c r="B47" s="305"/>
      <c r="C47" s="305"/>
      <c r="D47" s="305"/>
      <c r="E47" s="305"/>
      <c r="F47" s="305"/>
      <c r="G47" s="305"/>
      <c r="H47" s="305"/>
      <c r="I47" s="305"/>
      <c r="J47" s="305"/>
      <c r="K47" s="305"/>
      <c r="L47" s="305"/>
      <c r="M47" s="305"/>
      <c r="N47" s="305"/>
      <c r="O47" s="305"/>
      <c r="P47" s="305"/>
      <c r="Q47" s="305"/>
      <c r="R47" s="305"/>
      <c r="S47" s="305"/>
      <c r="T47" s="305"/>
      <c r="U47" s="305"/>
      <c r="V47" s="305"/>
      <c r="W47" s="305"/>
      <c r="X47" s="305"/>
      <c r="Y47" s="305"/>
      <c r="Z47" s="305"/>
      <c r="AA47" s="305"/>
      <c r="AB47" s="305"/>
      <c r="AC47" s="305"/>
      <c r="AD47" s="305"/>
      <c r="AE47" s="305"/>
      <c r="AF47" s="305"/>
      <c r="AG47" s="305"/>
      <c r="AH47" s="305"/>
      <c r="AI47" s="305"/>
      <c r="AJ47" s="305"/>
      <c r="AK47" s="305"/>
      <c r="AL47" s="305"/>
      <c r="AM47" s="305"/>
      <c r="AN47" s="305"/>
      <c r="AO47" s="305"/>
      <c r="AP47" s="305"/>
      <c r="AQ47" s="305"/>
      <c r="AR47" s="305"/>
      <c r="AS47" s="305"/>
      <c r="AT47" s="305"/>
      <c r="AU47" s="305"/>
      <c r="AV47" s="305"/>
      <c r="AW47" s="305"/>
      <c r="AX47" s="305"/>
      <c r="AY47" s="305"/>
      <c r="AZ47" s="305"/>
      <c r="BA47" s="305"/>
      <c r="BB47" s="305"/>
      <c r="BC47" s="305"/>
      <c r="BD47" s="305"/>
      <c r="BE47" s="306"/>
      <c r="BF47" s="306"/>
      <c r="BG47" s="306"/>
      <c r="BH47" s="306"/>
      <c r="BI47" s="306"/>
      <c r="BJ47" s="306"/>
      <c r="BK47" s="306"/>
      <c r="BL47" s="306"/>
      <c r="BM47" s="306"/>
      <c r="BN47" s="306"/>
      <c r="BO47" s="306"/>
      <c r="BP47" s="306"/>
      <c r="BQ47" s="306"/>
      <c r="BR47" s="306"/>
      <c r="BS47" s="306"/>
      <c r="BT47" s="306"/>
      <c r="BU47" s="306"/>
      <c r="BV47" s="306"/>
    </row>
    <row r="48" spans="1:74" ht="13.5" thickBot="1">
      <c r="A48" s="372"/>
      <c r="B48" s="305"/>
      <c r="C48" s="305"/>
      <c r="D48" s="305"/>
      <c r="E48" s="305"/>
      <c r="F48" s="305"/>
      <c r="G48" s="305"/>
      <c r="H48" s="305"/>
      <c r="I48" s="305"/>
      <c r="J48" s="305"/>
      <c r="K48" s="305"/>
      <c r="L48" s="305"/>
      <c r="M48" s="305"/>
      <c r="N48" s="305"/>
      <c r="O48" s="305"/>
      <c r="P48" s="305"/>
      <c r="Q48" s="305"/>
      <c r="R48" s="305"/>
      <c r="S48" s="305"/>
      <c r="T48" s="305"/>
      <c r="U48" s="305"/>
      <c r="V48" s="305"/>
      <c r="W48" s="305"/>
      <c r="X48" s="305"/>
      <c r="Y48" s="305"/>
      <c r="Z48" s="305"/>
      <c r="AA48" s="305"/>
      <c r="AB48" s="305"/>
      <c r="AC48" s="305"/>
      <c r="AD48" s="305"/>
      <c r="AE48" s="305"/>
      <c r="AF48" s="305"/>
      <c r="AG48" s="305"/>
      <c r="AH48" s="305"/>
      <c r="AI48" s="305"/>
      <c r="AJ48" s="305"/>
      <c r="AK48" s="305"/>
      <c r="AL48" s="305"/>
      <c r="AM48" s="305"/>
      <c r="AN48" s="305"/>
      <c r="AO48" s="305"/>
      <c r="AP48" s="305"/>
      <c r="AQ48" s="305"/>
      <c r="AR48" s="305"/>
      <c r="AS48" s="305"/>
      <c r="AT48" s="305"/>
      <c r="AU48" s="305"/>
      <c r="AV48" s="305"/>
      <c r="AW48" s="305"/>
      <c r="AX48" s="305"/>
      <c r="AY48" s="305"/>
      <c r="AZ48" s="305"/>
      <c r="BA48" s="305"/>
      <c r="BB48" s="305"/>
      <c r="BC48" s="305"/>
      <c r="BD48" s="305"/>
      <c r="BE48" s="306"/>
      <c r="BF48" s="306"/>
      <c r="BG48" s="306"/>
      <c r="BH48" s="306"/>
      <c r="BI48" s="306"/>
      <c r="BJ48" s="306"/>
      <c r="BK48" s="306"/>
      <c r="BL48" s="306"/>
      <c r="BM48" s="306"/>
      <c r="BN48" s="306"/>
      <c r="BO48" s="306"/>
      <c r="BP48" s="306"/>
      <c r="BQ48" s="306"/>
      <c r="BR48" s="306"/>
      <c r="BS48" s="306"/>
      <c r="BT48" s="306"/>
      <c r="BU48" s="306"/>
      <c r="BV48" s="306"/>
    </row>
    <row r="49" spans="1:74" ht="12.75" thickTop="1" thickBot="1">
      <c r="A49" s="369"/>
      <c r="B49" s="451" t="s">
        <v>6</v>
      </c>
      <c r="C49" s="452"/>
      <c r="D49" s="452"/>
      <c r="E49" s="452"/>
      <c r="F49" s="452"/>
      <c r="G49" s="452"/>
      <c r="H49" s="452"/>
      <c r="I49" s="452"/>
      <c r="J49" s="453"/>
      <c r="K49" s="454"/>
      <c r="L49" s="455"/>
      <c r="M49" s="305"/>
      <c r="N49" s="305"/>
      <c r="O49" s="305"/>
      <c r="P49" s="305"/>
      <c r="Q49" s="305"/>
      <c r="R49" s="305"/>
      <c r="S49" s="305"/>
      <c r="T49" s="305"/>
      <c r="U49" s="305"/>
      <c r="V49" s="305"/>
      <c r="W49" s="305"/>
      <c r="X49" s="305"/>
      <c r="Y49" s="305"/>
      <c r="Z49" s="305"/>
      <c r="AA49" s="305"/>
      <c r="AB49" s="305"/>
      <c r="AC49" s="305"/>
      <c r="AD49" s="305"/>
      <c r="AE49" s="305"/>
      <c r="AF49" s="305"/>
      <c r="AG49" s="305"/>
      <c r="AH49" s="305"/>
      <c r="AI49" s="305"/>
      <c r="AJ49" s="305"/>
      <c r="AK49" s="305"/>
      <c r="AL49" s="305"/>
      <c r="AM49" s="305"/>
      <c r="AN49" s="305"/>
      <c r="AO49" s="305"/>
      <c r="AP49" s="305"/>
      <c r="AQ49" s="305"/>
      <c r="AR49" s="305"/>
      <c r="AS49" s="305"/>
      <c r="AT49" s="305"/>
      <c r="AU49" s="305"/>
      <c r="AV49" s="305"/>
      <c r="AW49" s="305"/>
      <c r="AX49" s="305"/>
      <c r="AY49" s="305"/>
      <c r="AZ49" s="305"/>
      <c r="BA49" s="305"/>
      <c r="BB49" s="305"/>
      <c r="BC49" s="305"/>
      <c r="BD49" s="305"/>
      <c r="BE49" s="306"/>
      <c r="BF49" s="306"/>
      <c r="BG49" s="306"/>
      <c r="BH49" s="306"/>
      <c r="BI49" s="306"/>
      <c r="BJ49" s="306"/>
      <c r="BK49" s="306"/>
      <c r="BL49" s="306"/>
      <c r="BM49" s="306"/>
      <c r="BN49" s="306"/>
      <c r="BO49" s="306"/>
      <c r="BP49" s="306"/>
      <c r="BQ49" s="306"/>
      <c r="BR49" s="306"/>
      <c r="BS49" s="306"/>
      <c r="BT49" s="306"/>
      <c r="BU49" s="306"/>
      <c r="BV49" s="306"/>
    </row>
    <row r="50" spans="1:74">
      <c r="A50" s="369"/>
      <c r="B50" s="456" t="s">
        <v>67</v>
      </c>
      <c r="C50" s="457"/>
      <c r="D50" s="457"/>
      <c r="E50" s="457"/>
      <c r="F50" s="457"/>
      <c r="G50" s="457"/>
      <c r="H50" s="457"/>
      <c r="I50" s="457"/>
      <c r="J50" s="457"/>
      <c r="K50" s="457"/>
      <c r="L50" s="458"/>
      <c r="M50" s="305"/>
      <c r="N50" s="305"/>
      <c r="O50" s="305"/>
      <c r="P50" s="305"/>
      <c r="Q50" s="305"/>
      <c r="R50" s="305"/>
      <c r="S50" s="305"/>
      <c r="T50" s="305"/>
      <c r="U50" s="305"/>
      <c r="V50" s="305"/>
      <c r="W50" s="305"/>
      <c r="X50" s="305"/>
      <c r="Y50" s="305"/>
      <c r="Z50" s="305"/>
      <c r="AA50" s="305"/>
      <c r="AB50" s="305"/>
      <c r="AC50" s="305"/>
      <c r="AD50" s="305"/>
      <c r="AE50" s="305"/>
      <c r="AF50" s="305"/>
      <c r="AG50" s="305"/>
      <c r="AH50" s="305"/>
      <c r="AI50" s="305"/>
      <c r="AJ50" s="305"/>
      <c r="AK50" s="305"/>
      <c r="AL50" s="305"/>
      <c r="AM50" s="305"/>
      <c r="AN50" s="305"/>
      <c r="AO50" s="305"/>
      <c r="AP50" s="305"/>
      <c r="AQ50" s="305"/>
      <c r="AR50" s="305"/>
      <c r="AS50" s="305"/>
      <c r="AT50" s="305"/>
      <c r="AU50" s="305"/>
      <c r="AV50" s="305"/>
      <c r="AW50" s="306"/>
      <c r="AX50" s="306"/>
      <c r="AY50" s="306"/>
      <c r="AZ50" s="306"/>
      <c r="BA50" s="306"/>
      <c r="BB50" s="306"/>
      <c r="BC50" s="306"/>
      <c r="BD50" s="306"/>
      <c r="BE50" s="306"/>
      <c r="BF50" s="306"/>
      <c r="BG50" s="306"/>
      <c r="BH50" s="306"/>
      <c r="BI50" s="306"/>
      <c r="BJ50" s="306"/>
      <c r="BK50" s="306"/>
      <c r="BL50" s="306"/>
      <c r="BM50" s="306"/>
      <c r="BN50" s="306"/>
    </row>
    <row r="51" spans="1:74">
      <c r="A51" s="369"/>
      <c r="B51" s="387" t="s">
        <v>7</v>
      </c>
      <c r="C51" s="389" t="s">
        <v>8</v>
      </c>
      <c r="D51" s="389" t="s">
        <v>9</v>
      </c>
      <c r="E51" s="389" t="s">
        <v>10</v>
      </c>
      <c r="F51" s="389" t="s">
        <v>11</v>
      </c>
      <c r="G51" s="389" t="s">
        <v>12</v>
      </c>
      <c r="H51" s="389" t="s">
        <v>13</v>
      </c>
      <c r="I51" s="389" t="s">
        <v>14</v>
      </c>
      <c r="J51" s="389" t="s">
        <v>15</v>
      </c>
      <c r="K51" s="389" t="s">
        <v>16</v>
      </c>
      <c r="L51" s="459" t="s">
        <v>17</v>
      </c>
      <c r="M51" s="394"/>
      <c r="N51" s="305"/>
      <c r="O51" s="305"/>
      <c r="P51" s="305"/>
      <c r="Q51" s="305"/>
      <c r="R51" s="305"/>
      <c r="S51" s="305"/>
      <c r="T51" s="305"/>
      <c r="U51" s="305"/>
      <c r="V51" s="305"/>
      <c r="W51" s="305"/>
      <c r="X51" s="305"/>
      <c r="Y51" s="305"/>
      <c r="Z51" s="305"/>
      <c r="AA51" s="305"/>
      <c r="AB51" s="305"/>
      <c r="AC51" s="305"/>
      <c r="AD51" s="305"/>
      <c r="AE51" s="305"/>
      <c r="AF51" s="305"/>
      <c r="AG51" s="305"/>
      <c r="AH51" s="305"/>
      <c r="AI51" s="305"/>
      <c r="AJ51" s="305"/>
      <c r="AK51" s="305"/>
      <c r="AL51" s="305"/>
      <c r="AM51" s="305"/>
      <c r="AN51" s="305"/>
      <c r="AO51" s="305"/>
      <c r="AP51" s="305"/>
      <c r="AQ51" s="305"/>
      <c r="AR51" s="305"/>
      <c r="AS51" s="305"/>
      <c r="AT51" s="305"/>
      <c r="AU51" s="305"/>
      <c r="AV51" s="305"/>
      <c r="AW51" s="306"/>
      <c r="AX51" s="306"/>
      <c r="AY51" s="306"/>
      <c r="AZ51" s="306"/>
      <c r="BA51" s="306"/>
      <c r="BB51" s="306"/>
      <c r="BC51" s="306"/>
      <c r="BD51" s="306"/>
      <c r="BE51" s="306"/>
      <c r="BF51" s="306"/>
      <c r="BG51" s="306"/>
      <c r="BH51" s="306"/>
      <c r="BI51" s="306"/>
      <c r="BJ51" s="306"/>
      <c r="BK51" s="306"/>
      <c r="BL51" s="306"/>
      <c r="BM51" s="306"/>
      <c r="BN51" s="306"/>
    </row>
    <row r="52" spans="1:74">
      <c r="A52" s="369"/>
      <c r="B52" s="387"/>
      <c r="C52" s="388"/>
      <c r="D52" s="389"/>
      <c r="E52" s="388"/>
      <c r="F52" s="422" t="s">
        <v>68</v>
      </c>
      <c r="G52" s="460" t="s">
        <v>69</v>
      </c>
      <c r="H52" s="461" t="s">
        <v>70</v>
      </c>
      <c r="I52" s="461" t="s">
        <v>56</v>
      </c>
      <c r="J52" s="461" t="s">
        <v>71</v>
      </c>
      <c r="K52" s="461" t="s">
        <v>72</v>
      </c>
      <c r="L52" s="391"/>
      <c r="M52" s="394"/>
      <c r="N52" s="305"/>
      <c r="O52" s="305"/>
      <c r="P52" s="305"/>
      <c r="Q52" s="305"/>
      <c r="R52" s="305"/>
      <c r="S52" s="305"/>
      <c r="T52" s="305"/>
      <c r="U52" s="305"/>
      <c r="V52" s="305"/>
      <c r="W52" s="305"/>
      <c r="X52" s="305"/>
      <c r="Y52" s="305"/>
      <c r="Z52" s="305"/>
      <c r="AA52" s="305"/>
      <c r="AB52" s="305"/>
      <c r="AC52" s="305"/>
      <c r="AD52" s="305"/>
      <c r="AE52" s="305"/>
      <c r="AF52" s="305"/>
      <c r="AG52" s="305"/>
      <c r="AH52" s="305"/>
      <c r="AI52" s="305"/>
      <c r="AJ52" s="305"/>
      <c r="AK52" s="305"/>
      <c r="AL52" s="305"/>
      <c r="AM52" s="305"/>
      <c r="AN52" s="305"/>
      <c r="AO52" s="305"/>
      <c r="AP52" s="305"/>
      <c r="AQ52" s="305"/>
      <c r="AR52" s="305"/>
      <c r="AS52" s="305"/>
      <c r="AT52" s="305"/>
      <c r="AU52" s="305"/>
      <c r="AV52" s="305"/>
      <c r="AW52" s="306"/>
      <c r="AX52" s="306"/>
      <c r="AY52" s="306"/>
      <c r="AZ52" s="306"/>
      <c r="BA52" s="306"/>
      <c r="BB52" s="306"/>
      <c r="BC52" s="306"/>
      <c r="BD52" s="306"/>
      <c r="BE52" s="306"/>
      <c r="BF52" s="306"/>
      <c r="BG52" s="306"/>
      <c r="BH52" s="306"/>
      <c r="BI52" s="306"/>
      <c r="BJ52" s="306"/>
      <c r="BK52" s="306"/>
      <c r="BL52" s="306"/>
      <c r="BM52" s="306"/>
      <c r="BN52" s="306"/>
    </row>
    <row r="53" spans="1:74" ht="21">
      <c r="A53" s="395"/>
      <c r="B53" s="396" t="s">
        <v>0</v>
      </c>
      <c r="C53" s="397"/>
      <c r="D53" s="398" t="s">
        <v>0</v>
      </c>
      <c r="E53" s="398" t="s">
        <v>73</v>
      </c>
      <c r="F53" s="462" t="s">
        <v>74</v>
      </c>
      <c r="G53" s="399"/>
      <c r="H53" s="399" t="s">
        <v>0</v>
      </c>
      <c r="I53" s="463" t="s">
        <v>75</v>
      </c>
      <c r="J53" s="399" t="s">
        <v>76</v>
      </c>
      <c r="K53" s="399" t="s">
        <v>77</v>
      </c>
      <c r="L53" s="464" t="s">
        <v>0</v>
      </c>
      <c r="M53" s="411"/>
      <c r="N53" s="411"/>
      <c r="O53" s="411"/>
      <c r="P53" s="305"/>
      <c r="Q53" s="305"/>
      <c r="R53" s="305"/>
      <c r="S53" s="305"/>
      <c r="T53" s="305"/>
      <c r="U53" s="305"/>
      <c r="V53" s="305"/>
      <c r="W53" s="305"/>
      <c r="X53" s="305"/>
      <c r="Y53" s="305"/>
      <c r="Z53" s="305"/>
      <c r="AA53" s="305"/>
      <c r="AB53" s="305"/>
      <c r="AC53" s="305"/>
      <c r="AD53" s="305"/>
      <c r="AE53" s="305"/>
      <c r="AF53" s="305"/>
      <c r="AG53" s="305"/>
      <c r="AH53" s="305"/>
      <c r="AI53" s="305"/>
      <c r="AJ53" s="305"/>
      <c r="AK53" s="305"/>
      <c r="AL53" s="305"/>
      <c r="AM53" s="305"/>
      <c r="AN53" s="305"/>
      <c r="AO53" s="305"/>
      <c r="AP53" s="305"/>
      <c r="AQ53" s="305"/>
      <c r="AR53" s="305"/>
      <c r="AS53" s="305"/>
      <c r="AT53" s="305"/>
      <c r="AU53" s="305"/>
      <c r="AV53" s="305"/>
      <c r="AW53" s="306"/>
      <c r="AX53" s="306"/>
      <c r="AY53" s="306"/>
      <c r="AZ53" s="306"/>
      <c r="BA53" s="306"/>
      <c r="BB53" s="306"/>
      <c r="BC53" s="306"/>
      <c r="BD53" s="306"/>
      <c r="BE53" s="306"/>
      <c r="BF53" s="306"/>
      <c r="BG53" s="306"/>
      <c r="BH53" s="306"/>
      <c r="BI53" s="306"/>
      <c r="BJ53" s="306"/>
      <c r="BK53" s="306"/>
      <c r="BL53" s="306"/>
      <c r="BM53" s="306"/>
      <c r="BN53" s="306"/>
    </row>
    <row r="54" spans="1:74">
      <c r="A54" s="404"/>
      <c r="B54" s="405" t="s">
        <v>28</v>
      </c>
      <c r="C54" s="399" t="s">
        <v>28</v>
      </c>
      <c r="D54" s="399" t="s">
        <v>29</v>
      </c>
      <c r="E54" s="399" t="s">
        <v>78</v>
      </c>
      <c r="F54" s="399" t="s">
        <v>78</v>
      </c>
      <c r="G54" s="399" t="s">
        <v>79</v>
      </c>
      <c r="H54" s="399" t="s">
        <v>272</v>
      </c>
      <c r="I54" s="399" t="s">
        <v>78</v>
      </c>
      <c r="J54" s="399" t="s">
        <v>78</v>
      </c>
      <c r="K54" s="399" t="s">
        <v>78</v>
      </c>
      <c r="L54" s="465" t="s">
        <v>80</v>
      </c>
      <c r="M54" s="411"/>
      <c r="N54" s="411"/>
      <c r="O54" s="411"/>
      <c r="P54" s="305"/>
      <c r="Q54" s="305"/>
      <c r="R54" s="305"/>
      <c r="S54" s="305"/>
      <c r="T54" s="305"/>
      <c r="U54" s="305"/>
      <c r="V54" s="305"/>
      <c r="W54" s="305"/>
      <c r="X54" s="305"/>
      <c r="Y54" s="305"/>
      <c r="Z54" s="305"/>
      <c r="AA54" s="305"/>
      <c r="AB54" s="305"/>
      <c r="AC54" s="305"/>
      <c r="AD54" s="305"/>
      <c r="AE54" s="305"/>
      <c r="AF54" s="305"/>
      <c r="AG54" s="305"/>
      <c r="AH54" s="305"/>
      <c r="AI54" s="305"/>
      <c r="AJ54" s="305"/>
      <c r="AK54" s="305"/>
      <c r="AL54" s="305"/>
      <c r="AM54" s="305"/>
      <c r="AN54" s="305"/>
      <c r="AO54" s="305"/>
      <c r="AP54" s="305"/>
      <c r="AQ54" s="305"/>
      <c r="AR54" s="305"/>
      <c r="AS54" s="305"/>
      <c r="AT54" s="305"/>
      <c r="AU54" s="305"/>
      <c r="AV54" s="305"/>
      <c r="AW54" s="306"/>
      <c r="AX54" s="306"/>
      <c r="AY54" s="306"/>
      <c r="AZ54" s="306"/>
      <c r="BA54" s="306"/>
      <c r="BB54" s="306"/>
      <c r="BC54" s="306"/>
      <c r="BD54" s="306"/>
      <c r="BE54" s="306"/>
      <c r="BF54" s="306"/>
      <c r="BG54" s="306"/>
      <c r="BH54" s="306"/>
      <c r="BI54" s="306"/>
      <c r="BJ54" s="306"/>
      <c r="BK54" s="306"/>
      <c r="BL54" s="306"/>
      <c r="BM54" s="306"/>
      <c r="BN54" s="306"/>
    </row>
    <row r="55" spans="1:74" ht="12" thickBot="1">
      <c r="A55" s="412" t="s">
        <v>41</v>
      </c>
      <c r="B55" s="413" t="s">
        <v>42</v>
      </c>
      <c r="C55" s="414" t="s">
        <v>81</v>
      </c>
      <c r="D55" s="414" t="s">
        <v>44</v>
      </c>
      <c r="E55" s="414"/>
      <c r="F55" s="466" t="s">
        <v>82</v>
      </c>
      <c r="G55" s="467" t="s">
        <v>82</v>
      </c>
      <c r="H55" s="468">
        <v>0.25</v>
      </c>
      <c r="I55" s="466" t="s">
        <v>84</v>
      </c>
      <c r="J55" s="466" t="s">
        <v>84</v>
      </c>
      <c r="K55" s="466" t="s">
        <v>85</v>
      </c>
      <c r="L55" s="469" t="s">
        <v>51</v>
      </c>
      <c r="M55" s="411"/>
      <c r="N55" s="411"/>
      <c r="O55" s="411"/>
      <c r="P55" s="305"/>
      <c r="Q55" s="305"/>
      <c r="R55" s="305"/>
      <c r="S55" s="305"/>
      <c r="T55" s="305"/>
      <c r="U55" s="305"/>
      <c r="V55" s="305"/>
      <c r="W55" s="305"/>
      <c r="X55" s="305"/>
      <c r="Y55" s="305"/>
      <c r="Z55" s="305"/>
      <c r="AA55" s="305"/>
      <c r="AB55" s="305"/>
      <c r="AC55" s="305"/>
      <c r="AD55" s="305"/>
      <c r="AE55" s="305"/>
      <c r="AF55" s="305"/>
      <c r="AG55" s="305"/>
      <c r="AH55" s="305"/>
      <c r="AI55" s="305"/>
      <c r="AJ55" s="305"/>
      <c r="AK55" s="305"/>
      <c r="AL55" s="305"/>
      <c r="AM55" s="305"/>
      <c r="AN55" s="305"/>
      <c r="AO55" s="305"/>
      <c r="AP55" s="305"/>
      <c r="AQ55" s="305"/>
      <c r="AR55" s="305"/>
      <c r="AS55" s="305"/>
      <c r="AT55" s="305"/>
      <c r="AU55" s="305"/>
      <c r="AV55" s="305"/>
      <c r="AW55" s="306"/>
      <c r="AX55" s="306"/>
      <c r="AY55" s="306"/>
      <c r="AZ55" s="306"/>
      <c r="BA55" s="306"/>
      <c r="BB55" s="306"/>
      <c r="BC55" s="306"/>
      <c r="BD55" s="306"/>
      <c r="BE55" s="306"/>
      <c r="BF55" s="306"/>
      <c r="BG55" s="306"/>
      <c r="BH55" s="306"/>
      <c r="BI55" s="306"/>
      <c r="BJ55" s="306"/>
      <c r="BK55" s="306"/>
      <c r="BL55" s="306"/>
      <c r="BM55" s="306"/>
      <c r="BN55" s="306"/>
    </row>
    <row r="56" spans="1:74" ht="12" thickTop="1">
      <c r="A56" s="422">
        <v>1</v>
      </c>
      <c r="B56" s="326">
        <v>6869</v>
      </c>
      <c r="C56" s="317" t="s">
        <v>226</v>
      </c>
      <c r="D56" s="317" t="s">
        <v>227</v>
      </c>
      <c r="E56" s="301">
        <v>0</v>
      </c>
      <c r="F56" s="470">
        <v>0</v>
      </c>
      <c r="G56" s="471">
        <f>+F16*0.1</f>
        <v>8951.1</v>
      </c>
      <c r="H56" s="471">
        <f>+F16*0.25</f>
        <v>22377.75</v>
      </c>
      <c r="I56" s="472">
        <v>0</v>
      </c>
      <c r="J56" s="301">
        <v>0</v>
      </c>
      <c r="K56" s="301">
        <v>0</v>
      </c>
      <c r="L56" s="304">
        <f t="shared" ref="L56:L80" si="8">+E56+F56+G56+H56+I56+J56+K56</f>
        <v>31328.85</v>
      </c>
      <c r="M56" s="305"/>
      <c r="N56" s="305"/>
      <c r="O56" s="305"/>
      <c r="P56" s="305"/>
      <c r="Q56" s="305"/>
      <c r="R56" s="305"/>
      <c r="S56" s="305"/>
      <c r="T56" s="305"/>
      <c r="U56" s="305"/>
      <c r="V56" s="305"/>
      <c r="W56" s="305"/>
      <c r="X56" s="305"/>
      <c r="Y56" s="305"/>
      <c r="Z56" s="305"/>
      <c r="AA56" s="305"/>
      <c r="AB56" s="305"/>
      <c r="AC56" s="305"/>
      <c r="AD56" s="305"/>
      <c r="AE56" s="305"/>
      <c r="AF56" s="305"/>
      <c r="AG56" s="305"/>
      <c r="AH56" s="305"/>
      <c r="AI56" s="305"/>
      <c r="AJ56" s="305"/>
      <c r="AK56" s="305"/>
      <c r="AL56" s="305"/>
      <c r="AM56" s="305"/>
      <c r="AN56" s="305"/>
      <c r="AO56" s="305"/>
      <c r="AP56" s="305"/>
      <c r="AQ56" s="305"/>
      <c r="AR56" s="305"/>
      <c r="AS56" s="305"/>
      <c r="AT56" s="305"/>
      <c r="AU56" s="305"/>
      <c r="AV56" s="305"/>
      <c r="AW56" s="306"/>
      <c r="AX56" s="306"/>
      <c r="AY56" s="306"/>
      <c r="AZ56" s="306"/>
      <c r="BA56" s="306"/>
      <c r="BB56" s="306"/>
      <c r="BC56" s="306"/>
      <c r="BD56" s="306"/>
      <c r="BE56" s="306"/>
      <c r="BF56" s="306"/>
      <c r="BG56" s="306"/>
      <c r="BH56" s="306"/>
      <c r="BI56" s="306"/>
      <c r="BJ56" s="306"/>
      <c r="BK56" s="306"/>
      <c r="BL56" s="306"/>
      <c r="BM56" s="306"/>
      <c r="BN56" s="306"/>
    </row>
    <row r="57" spans="1:74">
      <c r="A57" s="422">
        <f t="shared" ref="A57:A80" si="9">A56+1</f>
        <v>2</v>
      </c>
      <c r="B57" s="423">
        <v>6195</v>
      </c>
      <c r="C57" s="317" t="s">
        <v>228</v>
      </c>
      <c r="D57" s="317" t="s">
        <v>229</v>
      </c>
      <c r="E57" s="75">
        <v>0</v>
      </c>
      <c r="F57" s="314">
        <v>0</v>
      </c>
      <c r="G57" s="321">
        <f>+F17*0.1</f>
        <v>8462</v>
      </c>
      <c r="H57" s="321">
        <f>+F17*0.25</f>
        <v>21155</v>
      </c>
      <c r="I57" s="473">
        <v>0</v>
      </c>
      <c r="J57" s="92">
        <v>0</v>
      </c>
      <c r="K57" s="92">
        <v>0</v>
      </c>
      <c r="L57" s="76">
        <f t="shared" si="8"/>
        <v>29617</v>
      </c>
      <c r="M57" s="305"/>
      <c r="N57" s="305"/>
      <c r="O57" s="305"/>
      <c r="P57" s="305"/>
      <c r="Q57" s="305"/>
      <c r="R57" s="305"/>
      <c r="S57" s="305"/>
      <c r="T57" s="305"/>
      <c r="U57" s="305"/>
      <c r="V57" s="305"/>
      <c r="W57" s="305"/>
      <c r="X57" s="305"/>
      <c r="Y57" s="305"/>
      <c r="Z57" s="305"/>
      <c r="AA57" s="305"/>
      <c r="AB57" s="305"/>
      <c r="AC57" s="305"/>
      <c r="AD57" s="305"/>
      <c r="AE57" s="305"/>
      <c r="AF57" s="305"/>
      <c r="AG57" s="305"/>
      <c r="AH57" s="305"/>
      <c r="AI57" s="305"/>
      <c r="AJ57" s="305"/>
      <c r="AK57" s="305"/>
      <c r="AL57" s="305"/>
      <c r="AM57" s="305"/>
      <c r="AN57" s="305"/>
      <c r="AO57" s="305"/>
      <c r="AP57" s="305"/>
      <c r="AQ57" s="305"/>
      <c r="AR57" s="305"/>
      <c r="AS57" s="305"/>
      <c r="AT57" s="305"/>
      <c r="AU57" s="305"/>
      <c r="AV57" s="305"/>
      <c r="AW57" s="306"/>
      <c r="AX57" s="306"/>
      <c r="AY57" s="306"/>
      <c r="AZ57" s="306"/>
      <c r="BA57" s="306"/>
      <c r="BB57" s="306"/>
      <c r="BC57" s="306"/>
      <c r="BD57" s="306"/>
      <c r="BE57" s="306"/>
      <c r="BF57" s="306"/>
      <c r="BG57" s="306"/>
      <c r="BH57" s="306"/>
      <c r="BI57" s="306"/>
      <c r="BJ57" s="306"/>
      <c r="BK57" s="306"/>
      <c r="BL57" s="306"/>
      <c r="BM57" s="306"/>
      <c r="BN57" s="306"/>
    </row>
    <row r="58" spans="1:74">
      <c r="A58" s="422">
        <f t="shared" si="9"/>
        <v>3</v>
      </c>
      <c r="B58" s="423">
        <v>6922</v>
      </c>
      <c r="C58" s="312" t="s">
        <v>104</v>
      </c>
      <c r="D58" s="474" t="s">
        <v>230</v>
      </c>
      <c r="E58" s="75">
        <v>0</v>
      </c>
      <c r="F58" s="314">
        <v>0</v>
      </c>
      <c r="G58" s="321">
        <f>+F18*0.1</f>
        <v>8099.9000000000005</v>
      </c>
      <c r="H58" s="321">
        <f>+F18*0.25</f>
        <v>20249.75</v>
      </c>
      <c r="I58" s="473">
        <v>0</v>
      </c>
      <c r="J58" s="92">
        <v>0</v>
      </c>
      <c r="K58" s="92">
        <v>0</v>
      </c>
      <c r="L58" s="76">
        <f t="shared" si="8"/>
        <v>28349.65</v>
      </c>
      <c r="M58" s="305"/>
      <c r="N58" s="305"/>
      <c r="O58" s="305"/>
      <c r="P58" s="305"/>
      <c r="Q58" s="305"/>
      <c r="R58" s="305"/>
      <c r="S58" s="305"/>
      <c r="T58" s="305"/>
      <c r="U58" s="305"/>
      <c r="V58" s="305"/>
      <c r="W58" s="305"/>
      <c r="X58" s="305"/>
      <c r="Y58" s="305"/>
      <c r="Z58" s="305"/>
      <c r="AA58" s="305"/>
      <c r="AB58" s="305"/>
      <c r="AC58" s="305"/>
      <c r="AD58" s="305"/>
      <c r="AE58" s="305"/>
      <c r="AF58" s="305"/>
      <c r="AG58" s="305"/>
      <c r="AH58" s="305"/>
      <c r="AI58" s="305"/>
      <c r="AJ58" s="305"/>
      <c r="AK58" s="305"/>
      <c r="AL58" s="305"/>
      <c r="AM58" s="305"/>
      <c r="AN58" s="305"/>
      <c r="AO58" s="305"/>
      <c r="AP58" s="305"/>
      <c r="AQ58" s="305"/>
      <c r="AR58" s="305"/>
      <c r="AS58" s="305"/>
      <c r="AT58" s="305"/>
      <c r="AU58" s="305"/>
      <c r="AV58" s="305"/>
      <c r="AW58" s="306"/>
      <c r="AX58" s="306"/>
      <c r="AY58" s="306"/>
      <c r="AZ58" s="306"/>
      <c r="BA58" s="306"/>
      <c r="BB58" s="306"/>
      <c r="BC58" s="306"/>
      <c r="BD58" s="306"/>
      <c r="BE58" s="306"/>
      <c r="BF58" s="306"/>
      <c r="BG58" s="306"/>
      <c r="BH58" s="306"/>
      <c r="BI58" s="306"/>
      <c r="BJ58" s="306"/>
      <c r="BK58" s="306"/>
      <c r="BL58" s="306"/>
      <c r="BM58" s="306"/>
      <c r="BN58" s="306"/>
    </row>
    <row r="59" spans="1:74">
      <c r="A59" s="422">
        <f t="shared" si="9"/>
        <v>4</v>
      </c>
      <c r="B59" s="240">
        <v>6849</v>
      </c>
      <c r="C59" s="431" t="s">
        <v>104</v>
      </c>
      <c r="D59" s="431" t="s">
        <v>232</v>
      </c>
      <c r="E59" s="75">
        <v>0</v>
      </c>
      <c r="F59" s="314">
        <v>0</v>
      </c>
      <c r="G59" s="321">
        <f>+F19*0.1</f>
        <v>8099.9000000000005</v>
      </c>
      <c r="H59" s="321">
        <f>+F19*0.25</f>
        <v>20249.75</v>
      </c>
      <c r="I59" s="473">
        <v>0</v>
      </c>
      <c r="J59" s="92">
        <v>0</v>
      </c>
      <c r="K59" s="92">
        <v>0</v>
      </c>
      <c r="L59" s="76">
        <f t="shared" si="8"/>
        <v>28349.65</v>
      </c>
      <c r="M59" s="305"/>
      <c r="N59" s="305"/>
      <c r="O59" s="305"/>
      <c r="P59" s="305"/>
      <c r="Q59" s="305"/>
      <c r="R59" s="305"/>
      <c r="S59" s="305"/>
      <c r="T59" s="305"/>
      <c r="U59" s="305"/>
      <c r="V59" s="305"/>
      <c r="W59" s="305"/>
      <c r="X59" s="305"/>
      <c r="Y59" s="305"/>
      <c r="Z59" s="305"/>
      <c r="AA59" s="305"/>
      <c r="AB59" s="305"/>
      <c r="AC59" s="305"/>
      <c r="AD59" s="305"/>
      <c r="AE59" s="305"/>
      <c r="AF59" s="305"/>
      <c r="AG59" s="305"/>
      <c r="AH59" s="305"/>
      <c r="AI59" s="305"/>
      <c r="AJ59" s="305"/>
      <c r="AK59" s="305"/>
      <c r="AL59" s="305"/>
      <c r="AM59" s="305"/>
      <c r="AN59" s="305"/>
      <c r="AO59" s="305"/>
      <c r="AP59" s="305"/>
      <c r="AQ59" s="305"/>
      <c r="AR59" s="305"/>
      <c r="AS59" s="305"/>
      <c r="AT59" s="305"/>
      <c r="AU59" s="305"/>
      <c r="AV59" s="305"/>
      <c r="AW59" s="306"/>
      <c r="AX59" s="306"/>
      <c r="AY59" s="306"/>
      <c r="AZ59" s="306"/>
      <c r="BA59" s="306"/>
      <c r="BB59" s="306"/>
      <c r="BC59" s="306"/>
      <c r="BD59" s="306"/>
      <c r="BE59" s="306"/>
      <c r="BF59" s="306"/>
      <c r="BG59" s="306"/>
      <c r="BH59" s="306"/>
      <c r="BI59" s="306"/>
      <c r="BJ59" s="306"/>
      <c r="BK59" s="306"/>
      <c r="BL59" s="306"/>
      <c r="BM59" s="306"/>
      <c r="BN59" s="306"/>
    </row>
    <row r="60" spans="1:74">
      <c r="A60" s="422">
        <f t="shared" si="9"/>
        <v>5</v>
      </c>
      <c r="B60" s="434">
        <v>6958</v>
      </c>
      <c r="C60" s="435" t="s">
        <v>104</v>
      </c>
      <c r="D60" s="475" t="s">
        <v>233</v>
      </c>
      <c r="E60" s="75">
        <v>0</v>
      </c>
      <c r="F60" s="314">
        <v>0</v>
      </c>
      <c r="G60" s="321">
        <f>+F20*0.1</f>
        <v>7331.5</v>
      </c>
      <c r="H60" s="321">
        <f>+F20*0.25</f>
        <v>18328.75</v>
      </c>
      <c r="I60" s="473">
        <v>0</v>
      </c>
      <c r="J60" s="92">
        <v>0</v>
      </c>
      <c r="K60" s="92">
        <v>0</v>
      </c>
      <c r="L60" s="76">
        <f t="shared" si="8"/>
        <v>25660.25</v>
      </c>
      <c r="M60" s="305"/>
      <c r="N60" s="305"/>
      <c r="O60" s="305"/>
      <c r="P60" s="305"/>
      <c r="Q60" s="305"/>
      <c r="R60" s="305"/>
      <c r="S60" s="305"/>
      <c r="T60" s="305"/>
      <c r="U60" s="305"/>
      <c r="V60" s="305"/>
      <c r="W60" s="305"/>
      <c r="X60" s="305"/>
      <c r="Y60" s="305"/>
      <c r="Z60" s="305"/>
      <c r="AA60" s="305"/>
      <c r="AB60" s="305"/>
      <c r="AC60" s="305"/>
      <c r="AD60" s="305"/>
      <c r="AE60" s="305"/>
      <c r="AF60" s="305"/>
      <c r="AG60" s="305"/>
      <c r="AH60" s="305"/>
      <c r="AI60" s="305"/>
      <c r="AJ60" s="305"/>
      <c r="AK60" s="305"/>
      <c r="AL60" s="305"/>
      <c r="AM60" s="305"/>
      <c r="AN60" s="305"/>
      <c r="AO60" s="305"/>
      <c r="AP60" s="305"/>
      <c r="AQ60" s="305"/>
      <c r="AR60" s="305"/>
      <c r="AS60" s="305"/>
      <c r="AT60" s="305"/>
      <c r="AU60" s="305"/>
      <c r="AV60" s="305"/>
      <c r="AW60" s="306"/>
      <c r="AX60" s="306"/>
      <c r="AY60" s="306"/>
      <c r="AZ60" s="306"/>
      <c r="BA60" s="306"/>
      <c r="BB60" s="306"/>
      <c r="BC60" s="306"/>
      <c r="BD60" s="306"/>
      <c r="BE60" s="306"/>
      <c r="BF60" s="306"/>
      <c r="BG60" s="306"/>
      <c r="BH60" s="306"/>
      <c r="BI60" s="306"/>
      <c r="BJ60" s="306"/>
      <c r="BK60" s="306"/>
      <c r="BL60" s="306"/>
      <c r="BM60" s="306"/>
      <c r="BN60" s="306"/>
    </row>
    <row r="61" spans="1:74">
      <c r="A61" s="422">
        <f t="shared" si="9"/>
        <v>6</v>
      </c>
      <c r="B61" s="326">
        <v>6734</v>
      </c>
      <c r="C61" s="317" t="s">
        <v>234</v>
      </c>
      <c r="D61" s="317" t="s">
        <v>235</v>
      </c>
      <c r="E61" s="75">
        <v>0</v>
      </c>
      <c r="F61" s="314">
        <v>0</v>
      </c>
      <c r="G61" s="321">
        <v>0</v>
      </c>
      <c r="H61" s="321">
        <v>0</v>
      </c>
      <c r="I61" s="473">
        <v>0</v>
      </c>
      <c r="J61" s="92">
        <v>0</v>
      </c>
      <c r="K61" s="92">
        <v>0</v>
      </c>
      <c r="L61" s="76">
        <f t="shared" si="8"/>
        <v>0</v>
      </c>
      <c r="M61" s="305"/>
      <c r="N61" s="305"/>
      <c r="O61" s="305"/>
      <c r="P61" s="305"/>
      <c r="Q61" s="305"/>
      <c r="R61" s="305"/>
      <c r="S61" s="305"/>
      <c r="T61" s="305"/>
      <c r="U61" s="305"/>
      <c r="V61" s="305"/>
      <c r="W61" s="305"/>
      <c r="X61" s="305"/>
      <c r="Y61" s="305"/>
      <c r="Z61" s="305"/>
      <c r="AA61" s="305"/>
      <c r="AB61" s="305"/>
      <c r="AC61" s="305"/>
      <c r="AD61" s="305"/>
      <c r="AE61" s="305"/>
      <c r="AF61" s="305"/>
      <c r="AG61" s="305"/>
      <c r="AH61" s="305"/>
      <c r="AI61" s="305"/>
      <c r="AJ61" s="305"/>
      <c r="AK61" s="305"/>
      <c r="AL61" s="305"/>
      <c r="AM61" s="305"/>
      <c r="AN61" s="305"/>
      <c r="AO61" s="305"/>
      <c r="AP61" s="305"/>
      <c r="AQ61" s="305"/>
      <c r="AR61" s="305"/>
      <c r="AS61" s="305"/>
      <c r="AT61" s="305"/>
      <c r="AU61" s="305"/>
      <c r="AV61" s="305"/>
      <c r="AW61" s="306"/>
      <c r="AX61" s="306"/>
      <c r="AY61" s="306"/>
      <c r="AZ61" s="306"/>
      <c r="BA61" s="306"/>
      <c r="BB61" s="306"/>
      <c r="BC61" s="306"/>
      <c r="BD61" s="306"/>
      <c r="BE61" s="306"/>
      <c r="BF61" s="306"/>
      <c r="BG61" s="306"/>
      <c r="BH61" s="306"/>
      <c r="BI61" s="306"/>
      <c r="BJ61" s="306"/>
      <c r="BK61" s="306"/>
      <c r="BL61" s="306"/>
      <c r="BM61" s="306"/>
      <c r="BN61" s="306"/>
    </row>
    <row r="62" spans="1:74">
      <c r="A62" s="74">
        <f t="shared" si="9"/>
        <v>7</v>
      </c>
      <c r="B62" s="326">
        <v>6971</v>
      </c>
      <c r="C62" s="312" t="s">
        <v>237</v>
      </c>
      <c r="D62" s="317" t="s">
        <v>238</v>
      </c>
      <c r="E62" s="75">
        <v>0</v>
      </c>
      <c r="F62" s="314">
        <v>0</v>
      </c>
      <c r="G62" s="321">
        <v>0</v>
      </c>
      <c r="H62" s="321">
        <v>0</v>
      </c>
      <c r="I62" s="473">
        <v>0</v>
      </c>
      <c r="J62" s="92">
        <v>0</v>
      </c>
      <c r="K62" s="92">
        <v>0</v>
      </c>
      <c r="L62" s="76">
        <f t="shared" si="8"/>
        <v>0</v>
      </c>
      <c r="M62" s="305"/>
      <c r="N62" s="305"/>
      <c r="O62" s="305"/>
      <c r="P62" s="305"/>
      <c r="Q62" s="305"/>
      <c r="R62" s="305"/>
      <c r="S62" s="305"/>
      <c r="T62" s="305"/>
      <c r="U62" s="305"/>
      <c r="V62" s="305"/>
      <c r="W62" s="305"/>
      <c r="X62" s="305"/>
      <c r="Y62" s="305"/>
      <c r="Z62" s="305"/>
      <c r="AA62" s="305"/>
      <c r="AB62" s="305"/>
      <c r="AC62" s="305"/>
      <c r="AD62" s="305"/>
      <c r="AE62" s="305"/>
      <c r="AF62" s="305"/>
      <c r="AG62" s="305"/>
      <c r="AH62" s="305"/>
      <c r="AI62" s="305"/>
      <c r="AJ62" s="305"/>
      <c r="AK62" s="305"/>
      <c r="AL62" s="305"/>
      <c r="AM62" s="305"/>
      <c r="AN62" s="305"/>
      <c r="AO62" s="305"/>
      <c r="AP62" s="305"/>
      <c r="AQ62" s="305"/>
      <c r="AR62" s="305"/>
      <c r="AS62" s="305"/>
      <c r="AT62" s="305"/>
      <c r="AU62" s="305"/>
      <c r="AV62" s="305"/>
      <c r="AW62" s="306"/>
      <c r="AX62" s="306"/>
      <c r="AY62" s="306"/>
      <c r="AZ62" s="306"/>
      <c r="BA62" s="306"/>
      <c r="BB62" s="306"/>
      <c r="BC62" s="306"/>
      <c r="BD62" s="306"/>
      <c r="BE62" s="306"/>
      <c r="BF62" s="306"/>
      <c r="BG62" s="306"/>
      <c r="BH62" s="306"/>
      <c r="BI62" s="306"/>
      <c r="BJ62" s="306"/>
      <c r="BK62" s="306"/>
      <c r="BL62" s="306"/>
      <c r="BM62" s="306"/>
      <c r="BN62" s="306"/>
    </row>
    <row r="63" spans="1:74">
      <c r="A63" s="74">
        <f t="shared" si="9"/>
        <v>8</v>
      </c>
      <c r="B63" s="326">
        <v>6956</v>
      </c>
      <c r="C63" s="317" t="s">
        <v>240</v>
      </c>
      <c r="D63" s="317" t="s">
        <v>241</v>
      </c>
      <c r="E63" s="75">
        <v>0</v>
      </c>
      <c r="F63" s="314">
        <v>0</v>
      </c>
      <c r="G63" s="321">
        <v>0</v>
      </c>
      <c r="H63" s="321">
        <v>0</v>
      </c>
      <c r="I63" s="473">
        <v>0</v>
      </c>
      <c r="J63" s="92">
        <v>0</v>
      </c>
      <c r="K63" s="92">
        <v>0</v>
      </c>
      <c r="L63" s="76">
        <f t="shared" si="8"/>
        <v>0</v>
      </c>
      <c r="M63" s="305"/>
      <c r="N63" s="305"/>
      <c r="O63" s="305"/>
      <c r="P63" s="305"/>
      <c r="Q63" s="305"/>
      <c r="R63" s="305"/>
      <c r="S63" s="305"/>
      <c r="T63" s="305"/>
      <c r="U63" s="305"/>
      <c r="V63" s="305"/>
      <c r="W63" s="305"/>
      <c r="X63" s="305"/>
      <c r="Y63" s="305"/>
      <c r="Z63" s="305"/>
      <c r="AA63" s="305"/>
      <c r="AB63" s="305"/>
      <c r="AC63" s="305"/>
      <c r="AD63" s="305"/>
      <c r="AE63" s="305"/>
      <c r="AF63" s="305"/>
      <c r="AG63" s="305"/>
      <c r="AH63" s="305"/>
      <c r="AI63" s="305"/>
      <c r="AJ63" s="305"/>
      <c r="AK63" s="305"/>
      <c r="AL63" s="305"/>
      <c r="AM63" s="305"/>
      <c r="AN63" s="305"/>
      <c r="AO63" s="305"/>
      <c r="AP63" s="305"/>
      <c r="AQ63" s="305"/>
      <c r="AR63" s="305"/>
      <c r="AS63" s="305"/>
      <c r="AT63" s="305"/>
      <c r="AU63" s="305"/>
      <c r="AV63" s="305"/>
      <c r="AW63" s="306"/>
      <c r="AX63" s="306"/>
      <c r="AY63" s="306"/>
      <c r="AZ63" s="306"/>
      <c r="BA63" s="306"/>
      <c r="BB63" s="306"/>
      <c r="BC63" s="306"/>
      <c r="BD63" s="306"/>
      <c r="BE63" s="306"/>
      <c r="BF63" s="306"/>
      <c r="BG63" s="306"/>
      <c r="BH63" s="306"/>
      <c r="BI63" s="306"/>
      <c r="BJ63" s="306"/>
      <c r="BK63" s="306"/>
      <c r="BL63" s="306"/>
      <c r="BM63" s="306"/>
      <c r="BN63" s="306"/>
    </row>
    <row r="64" spans="1:74">
      <c r="A64" s="74">
        <f t="shared" si="9"/>
        <v>9</v>
      </c>
      <c r="B64" s="326">
        <v>6017</v>
      </c>
      <c r="C64" s="312" t="s">
        <v>107</v>
      </c>
      <c r="D64" s="317" t="s">
        <v>242</v>
      </c>
      <c r="E64" s="75">
        <v>0</v>
      </c>
      <c r="F64" s="314">
        <v>0</v>
      </c>
      <c r="G64" s="321">
        <f t="shared" ref="G64:G73" si="10">+F24*0.1</f>
        <v>7539.2000000000007</v>
      </c>
      <c r="H64" s="321">
        <f t="shared" ref="H64:H73" si="11">+F24*0.25</f>
        <v>18848</v>
      </c>
      <c r="I64" s="473">
        <v>0</v>
      </c>
      <c r="J64" s="92">
        <v>0</v>
      </c>
      <c r="K64" s="92">
        <v>0</v>
      </c>
      <c r="L64" s="76">
        <f t="shared" si="8"/>
        <v>26387.200000000001</v>
      </c>
      <c r="M64" s="305"/>
      <c r="N64" s="305"/>
      <c r="O64" s="305"/>
      <c r="P64" s="305"/>
      <c r="Q64" s="305"/>
      <c r="R64" s="305"/>
      <c r="S64" s="305"/>
      <c r="T64" s="305"/>
      <c r="U64" s="305"/>
      <c r="V64" s="305"/>
      <c r="W64" s="305"/>
      <c r="X64" s="305"/>
      <c r="Y64" s="305"/>
      <c r="Z64" s="305"/>
      <c r="AA64" s="305"/>
      <c r="AB64" s="305"/>
      <c r="AC64" s="305"/>
      <c r="AD64" s="305"/>
      <c r="AE64" s="305"/>
      <c r="AF64" s="305"/>
      <c r="AG64" s="305"/>
      <c r="AH64" s="305"/>
      <c r="AI64" s="305"/>
      <c r="AJ64" s="305"/>
      <c r="AK64" s="305"/>
      <c r="AL64" s="305"/>
      <c r="AM64" s="305"/>
      <c r="AN64" s="305"/>
      <c r="AO64" s="305"/>
      <c r="AP64" s="305"/>
      <c r="AQ64" s="305"/>
      <c r="AR64" s="305"/>
      <c r="AS64" s="305"/>
      <c r="AT64" s="305"/>
      <c r="AU64" s="305"/>
      <c r="AV64" s="305"/>
      <c r="AW64" s="306"/>
      <c r="AX64" s="306"/>
      <c r="AY64" s="306"/>
      <c r="AZ64" s="306"/>
      <c r="BA64" s="306"/>
      <c r="BB64" s="306"/>
      <c r="BC64" s="306"/>
      <c r="BD64" s="306"/>
      <c r="BE64" s="306"/>
      <c r="BF64" s="306"/>
      <c r="BG64" s="306"/>
      <c r="BH64" s="306"/>
      <c r="BI64" s="306"/>
      <c r="BJ64" s="306"/>
      <c r="BK64" s="306"/>
      <c r="BL64" s="306"/>
      <c r="BM64" s="306"/>
      <c r="BN64" s="306"/>
    </row>
    <row r="65" spans="1:66">
      <c r="A65" s="74">
        <f t="shared" si="9"/>
        <v>10</v>
      </c>
      <c r="B65" s="326">
        <v>6969</v>
      </c>
      <c r="C65" s="312" t="s">
        <v>107</v>
      </c>
      <c r="D65" s="317" t="s">
        <v>243</v>
      </c>
      <c r="E65" s="75">
        <v>0</v>
      </c>
      <c r="F65" s="314">
        <v>0</v>
      </c>
      <c r="G65" s="321">
        <f t="shared" si="10"/>
        <v>5491.8</v>
      </c>
      <c r="H65" s="321">
        <f t="shared" si="11"/>
        <v>13729.5</v>
      </c>
      <c r="I65" s="473">
        <v>0</v>
      </c>
      <c r="J65" s="92">
        <v>0</v>
      </c>
      <c r="K65" s="92">
        <v>0</v>
      </c>
      <c r="L65" s="76">
        <f t="shared" si="8"/>
        <v>19221.3</v>
      </c>
      <c r="M65" s="305"/>
      <c r="N65" s="305"/>
      <c r="O65" s="305"/>
      <c r="P65" s="305"/>
      <c r="Q65" s="305"/>
      <c r="R65" s="305"/>
      <c r="S65" s="305"/>
      <c r="T65" s="305"/>
      <c r="U65" s="305"/>
      <c r="V65" s="305"/>
      <c r="W65" s="305"/>
      <c r="X65" s="305"/>
      <c r="Y65" s="305"/>
      <c r="Z65" s="305"/>
      <c r="AA65" s="305"/>
      <c r="AB65" s="305"/>
      <c r="AC65" s="305"/>
      <c r="AD65" s="305"/>
      <c r="AE65" s="305"/>
      <c r="AF65" s="305"/>
      <c r="AG65" s="305"/>
      <c r="AH65" s="305"/>
      <c r="AI65" s="305"/>
      <c r="AJ65" s="305"/>
      <c r="AK65" s="305"/>
      <c r="AL65" s="305"/>
      <c r="AM65" s="305"/>
      <c r="AN65" s="305"/>
      <c r="AO65" s="305"/>
      <c r="AP65" s="305"/>
      <c r="AQ65" s="305"/>
      <c r="AR65" s="305"/>
      <c r="AS65" s="305"/>
      <c r="AT65" s="305"/>
      <c r="AU65" s="305"/>
      <c r="AV65" s="305"/>
      <c r="AW65" s="306"/>
      <c r="AX65" s="306"/>
      <c r="AY65" s="306"/>
      <c r="AZ65" s="306"/>
      <c r="BA65" s="306"/>
      <c r="BB65" s="306"/>
      <c r="BC65" s="306"/>
      <c r="BD65" s="306"/>
      <c r="BE65" s="306"/>
      <c r="BF65" s="306"/>
      <c r="BG65" s="306"/>
      <c r="BH65" s="306"/>
      <c r="BI65" s="306"/>
      <c r="BJ65" s="306"/>
      <c r="BK65" s="306"/>
      <c r="BL65" s="306"/>
      <c r="BM65" s="306"/>
      <c r="BN65" s="306"/>
    </row>
    <row r="66" spans="1:66">
      <c r="A66" s="74">
        <f t="shared" si="9"/>
        <v>11</v>
      </c>
      <c r="B66" s="326">
        <v>6896</v>
      </c>
      <c r="C66" s="312" t="s">
        <v>112</v>
      </c>
      <c r="D66" s="476" t="s">
        <v>244</v>
      </c>
      <c r="E66" s="75">
        <v>0</v>
      </c>
      <c r="F66" s="314">
        <v>0</v>
      </c>
      <c r="G66" s="321">
        <f t="shared" si="10"/>
        <v>5161.5</v>
      </c>
      <c r="H66" s="321">
        <f t="shared" si="11"/>
        <v>12903.75</v>
      </c>
      <c r="I66" s="473">
        <v>0</v>
      </c>
      <c r="J66" s="92">
        <v>0</v>
      </c>
      <c r="K66" s="92">
        <v>0</v>
      </c>
      <c r="L66" s="76">
        <f t="shared" si="8"/>
        <v>18065.25</v>
      </c>
      <c r="M66" s="305"/>
      <c r="N66" s="305"/>
      <c r="O66" s="305"/>
      <c r="P66" s="305"/>
      <c r="Q66" s="305"/>
      <c r="R66" s="305"/>
      <c r="S66" s="305"/>
      <c r="T66" s="305"/>
      <c r="U66" s="305"/>
      <c r="V66" s="305"/>
      <c r="W66" s="305"/>
      <c r="X66" s="305"/>
      <c r="Y66" s="305"/>
      <c r="Z66" s="305"/>
      <c r="AA66" s="305"/>
      <c r="AB66" s="305"/>
      <c r="AC66" s="305"/>
      <c r="AD66" s="305"/>
      <c r="AE66" s="305"/>
      <c r="AF66" s="305"/>
      <c r="AG66" s="305"/>
      <c r="AH66" s="305"/>
      <c r="AI66" s="305"/>
      <c r="AJ66" s="305"/>
      <c r="AK66" s="305"/>
      <c r="AL66" s="305"/>
      <c r="AM66" s="305"/>
      <c r="AN66" s="305"/>
      <c r="AO66" s="305"/>
      <c r="AP66" s="305"/>
      <c r="AQ66" s="305"/>
      <c r="AR66" s="305"/>
      <c r="AS66" s="305"/>
      <c r="AT66" s="305"/>
      <c r="AU66" s="305"/>
      <c r="AV66" s="305"/>
      <c r="AW66" s="306"/>
      <c r="AX66" s="306"/>
      <c r="AY66" s="306"/>
      <c r="AZ66" s="306"/>
      <c r="BA66" s="306"/>
      <c r="BB66" s="306"/>
      <c r="BC66" s="306"/>
      <c r="BD66" s="306"/>
      <c r="BE66" s="306"/>
      <c r="BF66" s="306"/>
      <c r="BG66" s="306"/>
      <c r="BH66" s="306"/>
      <c r="BI66" s="306"/>
      <c r="BJ66" s="306"/>
      <c r="BK66" s="306"/>
      <c r="BL66" s="306"/>
      <c r="BM66" s="306"/>
      <c r="BN66" s="306"/>
    </row>
    <row r="67" spans="1:66">
      <c r="A67" s="74">
        <f t="shared" si="9"/>
        <v>12</v>
      </c>
      <c r="B67" s="326">
        <v>6868</v>
      </c>
      <c r="C67" s="312" t="s">
        <v>112</v>
      </c>
      <c r="D67" s="317" t="s">
        <v>245</v>
      </c>
      <c r="E67" s="75">
        <v>0</v>
      </c>
      <c r="F67" s="314">
        <v>0</v>
      </c>
      <c r="G67" s="321">
        <f t="shared" si="10"/>
        <v>4973.1000000000004</v>
      </c>
      <c r="H67" s="321">
        <f t="shared" si="11"/>
        <v>12432.75</v>
      </c>
      <c r="I67" s="473">
        <v>0</v>
      </c>
      <c r="J67" s="92">
        <v>0</v>
      </c>
      <c r="K67" s="92">
        <v>0</v>
      </c>
      <c r="L67" s="76">
        <f t="shared" si="8"/>
        <v>17405.849999999999</v>
      </c>
      <c r="M67" s="305"/>
      <c r="N67" s="305"/>
      <c r="O67" s="305"/>
      <c r="P67" s="305"/>
      <c r="Q67" s="305"/>
      <c r="R67" s="305"/>
      <c r="S67" s="305"/>
      <c r="T67" s="305"/>
      <c r="U67" s="305"/>
      <c r="V67" s="305"/>
      <c r="W67" s="305"/>
      <c r="X67" s="305"/>
      <c r="Y67" s="305"/>
      <c r="Z67" s="305"/>
      <c r="AA67" s="305"/>
      <c r="AB67" s="305"/>
      <c r="AC67" s="305"/>
      <c r="AD67" s="305"/>
      <c r="AE67" s="305"/>
      <c r="AF67" s="305"/>
      <c r="AG67" s="305"/>
      <c r="AH67" s="305"/>
      <c r="AI67" s="305"/>
      <c r="AJ67" s="305"/>
      <c r="AK67" s="305"/>
      <c r="AL67" s="305"/>
      <c r="AM67" s="305"/>
      <c r="AN67" s="305"/>
      <c r="AO67" s="305"/>
      <c r="AP67" s="305"/>
      <c r="AQ67" s="305"/>
      <c r="AR67" s="305"/>
      <c r="AS67" s="305"/>
      <c r="AT67" s="305"/>
      <c r="AU67" s="305"/>
      <c r="AV67" s="305"/>
      <c r="AW67" s="306"/>
      <c r="AX67" s="306"/>
      <c r="AY67" s="306"/>
      <c r="AZ67" s="306"/>
      <c r="BA67" s="306"/>
      <c r="BB67" s="306"/>
      <c r="BC67" s="306"/>
      <c r="BD67" s="306"/>
      <c r="BE67" s="306"/>
      <c r="BF67" s="306"/>
      <c r="BG67" s="306"/>
      <c r="BH67" s="306"/>
      <c r="BI67" s="306"/>
      <c r="BJ67" s="306"/>
      <c r="BK67" s="306"/>
      <c r="BL67" s="306"/>
      <c r="BM67" s="306"/>
      <c r="BN67" s="306"/>
    </row>
    <row r="68" spans="1:66">
      <c r="A68" s="74">
        <f t="shared" si="9"/>
        <v>13</v>
      </c>
      <c r="B68" s="326">
        <v>6872</v>
      </c>
      <c r="C68" s="312" t="s">
        <v>127</v>
      </c>
      <c r="D68" s="317" t="s">
        <v>246</v>
      </c>
      <c r="E68" s="75">
        <v>0</v>
      </c>
      <c r="F68" s="314">
        <v>0</v>
      </c>
      <c r="G68" s="321">
        <f t="shared" si="10"/>
        <v>4973.1000000000004</v>
      </c>
      <c r="H68" s="321">
        <f t="shared" si="11"/>
        <v>12432.75</v>
      </c>
      <c r="I68" s="473">
        <v>0</v>
      </c>
      <c r="J68" s="92">
        <v>0</v>
      </c>
      <c r="K68" s="92">
        <v>0</v>
      </c>
      <c r="L68" s="76">
        <f t="shared" si="8"/>
        <v>17405.849999999999</v>
      </c>
      <c r="M68" s="305"/>
      <c r="N68" s="305"/>
      <c r="O68" s="305"/>
      <c r="P68" s="305"/>
      <c r="Q68" s="305"/>
      <c r="R68" s="305"/>
      <c r="S68" s="305"/>
      <c r="T68" s="305"/>
      <c r="U68" s="305"/>
      <c r="V68" s="305"/>
      <c r="W68" s="305"/>
      <c r="X68" s="305"/>
      <c r="Y68" s="305"/>
      <c r="Z68" s="305"/>
      <c r="AA68" s="305"/>
      <c r="AB68" s="305"/>
      <c r="AC68" s="305"/>
      <c r="AD68" s="305"/>
      <c r="AE68" s="305"/>
      <c r="AF68" s="305"/>
      <c r="AG68" s="305"/>
      <c r="AH68" s="305"/>
      <c r="AI68" s="305"/>
      <c r="AJ68" s="305"/>
      <c r="AK68" s="305"/>
      <c r="AL68" s="305"/>
      <c r="AM68" s="305"/>
      <c r="AN68" s="305"/>
      <c r="AO68" s="305"/>
      <c r="AP68" s="305"/>
      <c r="AQ68" s="305"/>
      <c r="AR68" s="305"/>
      <c r="AS68" s="305"/>
      <c r="AT68" s="305"/>
      <c r="AU68" s="305"/>
      <c r="AV68" s="305"/>
      <c r="AW68" s="306"/>
      <c r="AX68" s="306"/>
      <c r="AY68" s="306"/>
      <c r="AZ68" s="306"/>
      <c r="BA68" s="306"/>
      <c r="BB68" s="306"/>
      <c r="BC68" s="306"/>
      <c r="BD68" s="306"/>
      <c r="BE68" s="306"/>
      <c r="BF68" s="306"/>
      <c r="BG68" s="306"/>
      <c r="BH68" s="306"/>
      <c r="BI68" s="306"/>
      <c r="BJ68" s="306"/>
      <c r="BK68" s="306"/>
      <c r="BL68" s="306"/>
      <c r="BM68" s="306"/>
      <c r="BN68" s="306"/>
    </row>
    <row r="69" spans="1:66">
      <c r="A69" s="74">
        <f t="shared" si="9"/>
        <v>14</v>
      </c>
      <c r="B69" s="326">
        <v>7221</v>
      </c>
      <c r="C69" s="317" t="s">
        <v>247</v>
      </c>
      <c r="D69" s="317" t="s">
        <v>248</v>
      </c>
      <c r="E69" s="75">
        <v>0</v>
      </c>
      <c r="F69" s="314">
        <v>0</v>
      </c>
      <c r="G69" s="321">
        <f t="shared" si="10"/>
        <v>4973.1000000000004</v>
      </c>
      <c r="H69" s="321">
        <f t="shared" si="11"/>
        <v>12432.75</v>
      </c>
      <c r="I69" s="473">
        <v>0</v>
      </c>
      <c r="J69" s="92">
        <v>0</v>
      </c>
      <c r="K69" s="92">
        <v>0</v>
      </c>
      <c r="L69" s="76">
        <f t="shared" si="8"/>
        <v>17405.849999999999</v>
      </c>
      <c r="M69" s="305"/>
      <c r="N69" s="305"/>
      <c r="O69" s="305"/>
      <c r="P69" s="305"/>
      <c r="Q69" s="305"/>
      <c r="R69" s="305"/>
      <c r="S69" s="305"/>
      <c r="T69" s="305"/>
      <c r="U69" s="305"/>
      <c r="V69" s="305"/>
      <c r="W69" s="305"/>
      <c r="X69" s="305"/>
      <c r="Y69" s="305"/>
      <c r="Z69" s="305"/>
      <c r="AA69" s="305"/>
      <c r="AB69" s="305"/>
      <c r="AC69" s="305"/>
      <c r="AD69" s="305"/>
      <c r="AE69" s="305"/>
      <c r="AF69" s="305"/>
      <c r="AG69" s="305"/>
      <c r="AH69" s="305"/>
      <c r="AI69" s="305"/>
      <c r="AJ69" s="305"/>
      <c r="AK69" s="305"/>
      <c r="AL69" s="305"/>
      <c r="AM69" s="305"/>
      <c r="AN69" s="305"/>
      <c r="AO69" s="305"/>
      <c r="AP69" s="305"/>
      <c r="AQ69" s="305"/>
      <c r="AR69" s="305"/>
      <c r="AS69" s="305"/>
      <c r="AT69" s="305"/>
      <c r="AU69" s="305"/>
      <c r="AV69" s="305"/>
      <c r="AW69" s="306"/>
      <c r="AX69" s="306"/>
      <c r="AY69" s="306"/>
      <c r="AZ69" s="306"/>
      <c r="BA69" s="306"/>
      <c r="BB69" s="306"/>
      <c r="BC69" s="306"/>
      <c r="BD69" s="306"/>
      <c r="BE69" s="306"/>
      <c r="BF69" s="306"/>
      <c r="BG69" s="306"/>
      <c r="BH69" s="306"/>
      <c r="BI69" s="306"/>
      <c r="BJ69" s="306"/>
      <c r="BK69" s="306"/>
      <c r="BL69" s="306"/>
      <c r="BM69" s="306"/>
      <c r="BN69" s="306"/>
    </row>
    <row r="70" spans="1:66">
      <c r="A70" s="74">
        <f t="shared" si="9"/>
        <v>15</v>
      </c>
      <c r="B70" s="326">
        <v>6015</v>
      </c>
      <c r="C70" s="312" t="s">
        <v>112</v>
      </c>
      <c r="D70" s="317" t="s">
        <v>249</v>
      </c>
      <c r="E70" s="75">
        <v>0</v>
      </c>
      <c r="F70" s="314">
        <v>0</v>
      </c>
      <c r="G70" s="321">
        <f t="shared" si="10"/>
        <v>5770.8</v>
      </c>
      <c r="H70" s="321">
        <f t="shared" si="11"/>
        <v>14427</v>
      </c>
      <c r="I70" s="473">
        <v>0</v>
      </c>
      <c r="J70" s="92">
        <v>0</v>
      </c>
      <c r="K70" s="92">
        <v>0</v>
      </c>
      <c r="L70" s="76">
        <f t="shared" si="8"/>
        <v>20197.8</v>
      </c>
      <c r="M70" s="305"/>
      <c r="N70" s="305"/>
      <c r="O70" s="305"/>
      <c r="P70" s="305"/>
      <c r="Q70" s="305"/>
      <c r="R70" s="305"/>
      <c r="S70" s="305"/>
      <c r="T70" s="305"/>
      <c r="U70" s="305"/>
      <c r="V70" s="305"/>
      <c r="W70" s="305"/>
      <c r="X70" s="305"/>
      <c r="Y70" s="305"/>
      <c r="Z70" s="305"/>
      <c r="AA70" s="305"/>
      <c r="AB70" s="305"/>
      <c r="AC70" s="305"/>
      <c r="AD70" s="305"/>
      <c r="AE70" s="305"/>
      <c r="AF70" s="305"/>
      <c r="AG70" s="305"/>
      <c r="AH70" s="305"/>
      <c r="AI70" s="305"/>
      <c r="AJ70" s="305"/>
      <c r="AK70" s="305"/>
      <c r="AL70" s="305"/>
      <c r="AM70" s="305"/>
      <c r="AN70" s="305"/>
      <c r="AO70" s="305"/>
      <c r="AP70" s="305"/>
      <c r="AQ70" s="305"/>
      <c r="AR70" s="305"/>
      <c r="AS70" s="305"/>
      <c r="AT70" s="305"/>
      <c r="AU70" s="305"/>
      <c r="AV70" s="305"/>
      <c r="AW70" s="306"/>
      <c r="AX70" s="306"/>
      <c r="AY70" s="306"/>
      <c r="AZ70" s="306"/>
      <c r="BA70" s="306"/>
      <c r="BB70" s="306"/>
      <c r="BC70" s="306"/>
      <c r="BD70" s="306"/>
      <c r="BE70" s="306"/>
      <c r="BF70" s="306"/>
      <c r="BG70" s="306"/>
      <c r="BH70" s="306"/>
      <c r="BI70" s="306"/>
      <c r="BJ70" s="306"/>
      <c r="BK70" s="306"/>
      <c r="BL70" s="306"/>
      <c r="BM70" s="306"/>
      <c r="BN70" s="306"/>
    </row>
    <row r="71" spans="1:66">
      <c r="A71" s="74">
        <f t="shared" si="9"/>
        <v>16</v>
      </c>
      <c r="B71" s="326">
        <v>6033</v>
      </c>
      <c r="C71" s="317" t="s">
        <v>250</v>
      </c>
      <c r="D71" s="317" t="s">
        <v>251</v>
      </c>
      <c r="E71" s="75">
        <v>0</v>
      </c>
      <c r="F71" s="314">
        <v>0</v>
      </c>
      <c r="G71" s="321">
        <f t="shared" si="10"/>
        <v>4526.2</v>
      </c>
      <c r="H71" s="321">
        <f t="shared" si="11"/>
        <v>11315.5</v>
      </c>
      <c r="I71" s="473">
        <v>0</v>
      </c>
      <c r="J71" s="92">
        <v>0</v>
      </c>
      <c r="K71" s="92">
        <v>0</v>
      </c>
      <c r="L71" s="76">
        <f t="shared" si="8"/>
        <v>15841.7</v>
      </c>
      <c r="M71" s="305"/>
      <c r="N71" s="305"/>
      <c r="O71" s="305"/>
      <c r="P71" s="305"/>
      <c r="Q71" s="305"/>
      <c r="R71" s="305"/>
      <c r="S71" s="305"/>
      <c r="T71" s="305"/>
      <c r="U71" s="305"/>
      <c r="V71" s="305"/>
      <c r="W71" s="305"/>
      <c r="X71" s="305"/>
      <c r="Y71" s="305"/>
      <c r="Z71" s="305"/>
      <c r="AA71" s="305"/>
      <c r="AB71" s="305"/>
      <c r="AC71" s="305"/>
      <c r="AD71" s="305"/>
      <c r="AE71" s="305"/>
      <c r="AF71" s="305"/>
      <c r="AG71" s="305"/>
      <c r="AH71" s="305"/>
      <c r="AI71" s="305"/>
      <c r="AJ71" s="305"/>
      <c r="AK71" s="305"/>
      <c r="AL71" s="305"/>
      <c r="AM71" s="305"/>
      <c r="AN71" s="305"/>
      <c r="AO71" s="305"/>
      <c r="AP71" s="305"/>
      <c r="AQ71" s="305"/>
      <c r="AR71" s="305"/>
      <c r="AS71" s="305"/>
      <c r="AT71" s="305"/>
      <c r="AU71" s="305"/>
      <c r="AV71" s="305"/>
      <c r="AW71" s="306"/>
      <c r="AX71" s="306"/>
      <c r="AY71" s="306"/>
      <c r="AZ71" s="306"/>
      <c r="BA71" s="306"/>
      <c r="BB71" s="306"/>
      <c r="BC71" s="306"/>
      <c r="BD71" s="306"/>
      <c r="BE71" s="306"/>
      <c r="BF71" s="306"/>
      <c r="BG71" s="306"/>
      <c r="BH71" s="306"/>
      <c r="BI71" s="306"/>
      <c r="BJ71" s="306"/>
      <c r="BK71" s="306"/>
      <c r="BL71" s="306"/>
      <c r="BM71" s="306"/>
      <c r="BN71" s="306"/>
    </row>
    <row r="72" spans="1:66">
      <c r="A72" s="74">
        <f t="shared" si="9"/>
        <v>17</v>
      </c>
      <c r="B72" s="326">
        <v>6752</v>
      </c>
      <c r="C72" s="312" t="s">
        <v>134</v>
      </c>
      <c r="D72" s="317" t="s">
        <v>252</v>
      </c>
      <c r="E72" s="75">
        <v>0</v>
      </c>
      <c r="F72" s="314">
        <v>0</v>
      </c>
      <c r="G72" s="321">
        <f t="shared" si="10"/>
        <v>4526.2</v>
      </c>
      <c r="H72" s="321">
        <f t="shared" si="11"/>
        <v>11315.5</v>
      </c>
      <c r="I72" s="473">
        <v>0</v>
      </c>
      <c r="J72" s="92">
        <v>0</v>
      </c>
      <c r="K72" s="92">
        <v>0</v>
      </c>
      <c r="L72" s="76">
        <f t="shared" si="8"/>
        <v>15841.7</v>
      </c>
      <c r="M72" s="305"/>
      <c r="N72" s="305"/>
      <c r="O72" s="305"/>
      <c r="P72" s="305"/>
      <c r="Q72" s="305"/>
      <c r="R72" s="305"/>
      <c r="S72" s="305"/>
      <c r="T72" s="305"/>
      <c r="U72" s="305"/>
      <c r="V72" s="305"/>
      <c r="W72" s="305"/>
      <c r="X72" s="305"/>
      <c r="Y72" s="305"/>
      <c r="Z72" s="305"/>
      <c r="AA72" s="305"/>
      <c r="AB72" s="305"/>
      <c r="AC72" s="305"/>
      <c r="AD72" s="305"/>
      <c r="AE72" s="305"/>
      <c r="AF72" s="305"/>
      <c r="AG72" s="305"/>
      <c r="AH72" s="305"/>
      <c r="AI72" s="305"/>
      <c r="AJ72" s="305"/>
      <c r="AK72" s="305"/>
      <c r="AL72" s="305"/>
      <c r="AM72" s="305"/>
      <c r="AN72" s="305"/>
      <c r="AO72" s="305"/>
      <c r="AP72" s="305"/>
      <c r="AQ72" s="305"/>
      <c r="AR72" s="305"/>
      <c r="AS72" s="305"/>
      <c r="AT72" s="305"/>
      <c r="AU72" s="305"/>
      <c r="AV72" s="305"/>
      <c r="AW72" s="306"/>
      <c r="AX72" s="306"/>
      <c r="AY72" s="306"/>
      <c r="AZ72" s="306"/>
      <c r="BA72" s="306"/>
      <c r="BB72" s="306"/>
      <c r="BC72" s="306"/>
      <c r="BD72" s="306"/>
      <c r="BE72" s="306"/>
      <c r="BF72" s="306"/>
      <c r="BG72" s="306"/>
      <c r="BH72" s="306"/>
      <c r="BI72" s="306"/>
      <c r="BJ72" s="306"/>
      <c r="BK72" s="306"/>
      <c r="BL72" s="306"/>
      <c r="BM72" s="306"/>
      <c r="BN72" s="306"/>
    </row>
    <row r="73" spans="1:66">
      <c r="A73" s="74">
        <f t="shared" si="9"/>
        <v>18</v>
      </c>
      <c r="B73" s="326">
        <v>6089</v>
      </c>
      <c r="C73" s="317" t="s">
        <v>250</v>
      </c>
      <c r="D73" s="317" t="s">
        <v>253</v>
      </c>
      <c r="E73" s="75">
        <v>0</v>
      </c>
      <c r="F73" s="314">
        <v>0</v>
      </c>
      <c r="G73" s="321">
        <f t="shared" si="10"/>
        <v>4526.2</v>
      </c>
      <c r="H73" s="321">
        <f t="shared" si="11"/>
        <v>11315.5</v>
      </c>
      <c r="I73" s="473">
        <v>0</v>
      </c>
      <c r="J73" s="92">
        <v>0</v>
      </c>
      <c r="K73" s="92">
        <v>0</v>
      </c>
      <c r="L73" s="76">
        <f t="shared" si="8"/>
        <v>15841.7</v>
      </c>
      <c r="M73" s="305"/>
      <c r="N73" s="305"/>
      <c r="O73" s="305"/>
      <c r="P73" s="305"/>
      <c r="Q73" s="305"/>
      <c r="R73" s="305"/>
      <c r="S73" s="305"/>
      <c r="T73" s="305"/>
      <c r="U73" s="305"/>
      <c r="V73" s="305"/>
      <c r="W73" s="305"/>
      <c r="X73" s="305"/>
      <c r="Y73" s="305"/>
      <c r="Z73" s="305"/>
      <c r="AA73" s="305"/>
      <c r="AB73" s="305"/>
      <c r="AC73" s="305"/>
      <c r="AD73" s="305"/>
      <c r="AE73" s="305"/>
      <c r="AF73" s="305"/>
      <c r="AG73" s="305"/>
      <c r="AH73" s="305"/>
      <c r="AI73" s="305"/>
      <c r="AJ73" s="305"/>
      <c r="AK73" s="305"/>
      <c r="AL73" s="305"/>
      <c r="AM73" s="305"/>
      <c r="AN73" s="305"/>
      <c r="AO73" s="305"/>
      <c r="AP73" s="305"/>
      <c r="AQ73" s="305"/>
      <c r="AR73" s="305"/>
      <c r="AS73" s="305"/>
      <c r="AT73" s="305"/>
      <c r="AU73" s="305"/>
      <c r="AV73" s="305"/>
      <c r="AW73" s="306"/>
      <c r="AX73" s="306"/>
      <c r="AY73" s="306"/>
      <c r="AZ73" s="306"/>
      <c r="BA73" s="306"/>
      <c r="BB73" s="306"/>
      <c r="BC73" s="306"/>
      <c r="BD73" s="306"/>
      <c r="BE73" s="306"/>
      <c r="BF73" s="306"/>
      <c r="BG73" s="306"/>
      <c r="BH73" s="306"/>
      <c r="BI73" s="306"/>
      <c r="BJ73" s="306"/>
      <c r="BK73" s="306"/>
      <c r="BL73" s="306"/>
      <c r="BM73" s="306"/>
      <c r="BN73" s="306"/>
    </row>
    <row r="74" spans="1:66">
      <c r="A74" s="74">
        <f t="shared" si="9"/>
        <v>19</v>
      </c>
      <c r="B74" s="326">
        <v>6733</v>
      </c>
      <c r="C74" s="312" t="s">
        <v>254</v>
      </c>
      <c r="D74" s="317" t="s">
        <v>255</v>
      </c>
      <c r="E74" s="75">
        <v>0</v>
      </c>
      <c r="F74" s="314">
        <v>0</v>
      </c>
      <c r="G74" s="321">
        <v>0</v>
      </c>
      <c r="H74" s="321">
        <v>0</v>
      </c>
      <c r="I74" s="473">
        <v>0</v>
      </c>
      <c r="J74" s="92">
        <v>0</v>
      </c>
      <c r="K74" s="92">
        <v>0</v>
      </c>
      <c r="L74" s="76">
        <f t="shared" si="8"/>
        <v>0</v>
      </c>
      <c r="M74" s="305"/>
      <c r="N74" s="305"/>
      <c r="O74" s="305"/>
      <c r="P74" s="305"/>
      <c r="Q74" s="305"/>
      <c r="R74" s="305"/>
      <c r="S74" s="305"/>
      <c r="T74" s="305"/>
      <c r="U74" s="305"/>
      <c r="V74" s="305"/>
      <c r="W74" s="305"/>
      <c r="X74" s="305"/>
      <c r="Y74" s="305"/>
      <c r="Z74" s="305"/>
      <c r="AA74" s="305"/>
      <c r="AB74" s="305"/>
      <c r="AC74" s="305"/>
      <c r="AD74" s="305"/>
      <c r="AE74" s="305"/>
      <c r="AF74" s="305"/>
      <c r="AG74" s="305"/>
      <c r="AH74" s="305"/>
      <c r="AI74" s="305"/>
      <c r="AJ74" s="305"/>
      <c r="AK74" s="305"/>
      <c r="AL74" s="305"/>
      <c r="AM74" s="305"/>
      <c r="AN74" s="305"/>
      <c r="AO74" s="305"/>
      <c r="AP74" s="305"/>
      <c r="AQ74" s="305"/>
      <c r="AR74" s="305"/>
      <c r="AS74" s="305"/>
      <c r="AT74" s="305"/>
      <c r="AU74" s="305"/>
      <c r="AV74" s="305"/>
      <c r="AW74" s="306"/>
      <c r="AX74" s="306"/>
      <c r="AY74" s="306"/>
      <c r="AZ74" s="306"/>
      <c r="BA74" s="306"/>
      <c r="BB74" s="306"/>
      <c r="BC74" s="306"/>
      <c r="BD74" s="306"/>
      <c r="BE74" s="306"/>
      <c r="BF74" s="306"/>
      <c r="BG74" s="306"/>
      <c r="BH74" s="306"/>
      <c r="BI74" s="306"/>
      <c r="BJ74" s="306"/>
      <c r="BK74" s="306"/>
      <c r="BL74" s="306"/>
      <c r="BM74" s="306"/>
      <c r="BN74" s="306"/>
    </row>
    <row r="75" spans="1:66">
      <c r="A75" s="74">
        <f t="shared" si="9"/>
        <v>20</v>
      </c>
      <c r="B75" s="423">
        <v>6797</v>
      </c>
      <c r="C75" s="317" t="s">
        <v>257</v>
      </c>
      <c r="D75" s="317" t="s">
        <v>258</v>
      </c>
      <c r="E75" s="75">
        <v>0</v>
      </c>
      <c r="F75" s="314">
        <v>0</v>
      </c>
      <c r="G75" s="321">
        <v>0</v>
      </c>
      <c r="H75" s="321">
        <v>0</v>
      </c>
      <c r="I75" s="473">
        <v>0</v>
      </c>
      <c r="J75" s="92">
        <v>0</v>
      </c>
      <c r="K75" s="92">
        <v>0</v>
      </c>
      <c r="L75" s="76">
        <f t="shared" si="8"/>
        <v>0</v>
      </c>
      <c r="M75" s="305"/>
      <c r="N75" s="305"/>
      <c r="O75" s="305"/>
      <c r="P75" s="305"/>
      <c r="Q75" s="305"/>
      <c r="R75" s="305"/>
      <c r="S75" s="305"/>
      <c r="T75" s="305"/>
      <c r="U75" s="305"/>
      <c r="V75" s="305"/>
      <c r="W75" s="305"/>
      <c r="X75" s="305"/>
      <c r="Y75" s="305"/>
      <c r="Z75" s="305"/>
      <c r="AA75" s="305"/>
      <c r="AB75" s="305"/>
      <c r="AC75" s="305"/>
      <c r="AD75" s="305"/>
      <c r="AE75" s="305"/>
      <c r="AF75" s="305"/>
      <c r="AG75" s="305"/>
      <c r="AH75" s="305"/>
      <c r="AI75" s="305"/>
      <c r="AJ75" s="305"/>
      <c r="AK75" s="305"/>
      <c r="AL75" s="305"/>
      <c r="AM75" s="305"/>
      <c r="AN75" s="305"/>
      <c r="AO75" s="305"/>
      <c r="AP75" s="305"/>
      <c r="AQ75" s="305"/>
      <c r="AR75" s="305"/>
      <c r="AS75" s="305"/>
      <c r="AT75" s="305"/>
      <c r="AU75" s="305"/>
      <c r="AV75" s="305"/>
      <c r="AW75" s="306"/>
      <c r="AX75" s="306"/>
      <c r="AY75" s="306"/>
      <c r="AZ75" s="306"/>
      <c r="BA75" s="306"/>
      <c r="BB75" s="306"/>
      <c r="BC75" s="306"/>
      <c r="BD75" s="306"/>
      <c r="BE75" s="306"/>
      <c r="BF75" s="306"/>
      <c r="BG75" s="306"/>
      <c r="BH75" s="306"/>
      <c r="BI75" s="306"/>
      <c r="BJ75" s="306"/>
      <c r="BK75" s="306"/>
      <c r="BL75" s="306"/>
      <c r="BM75" s="306"/>
      <c r="BN75" s="306"/>
    </row>
    <row r="76" spans="1:66">
      <c r="A76" s="74">
        <f t="shared" si="9"/>
        <v>21</v>
      </c>
      <c r="B76" s="326">
        <v>6820</v>
      </c>
      <c r="C76" s="317" t="s">
        <v>260</v>
      </c>
      <c r="D76" s="317" t="s">
        <v>261</v>
      </c>
      <c r="E76" s="75">
        <v>0</v>
      </c>
      <c r="F76" s="314">
        <v>0</v>
      </c>
      <c r="G76" s="321">
        <v>0</v>
      </c>
      <c r="H76" s="321">
        <v>0</v>
      </c>
      <c r="I76" s="473">
        <v>0</v>
      </c>
      <c r="J76" s="92">
        <v>0</v>
      </c>
      <c r="K76" s="92">
        <v>0</v>
      </c>
      <c r="L76" s="76">
        <f t="shared" si="8"/>
        <v>0</v>
      </c>
      <c r="M76" s="305"/>
      <c r="N76" s="305"/>
      <c r="O76" s="305"/>
      <c r="P76" s="305"/>
      <c r="Q76" s="305"/>
      <c r="R76" s="305"/>
      <c r="S76" s="305"/>
      <c r="T76" s="305"/>
      <c r="U76" s="305"/>
      <c r="V76" s="305"/>
      <c r="W76" s="305"/>
      <c r="X76" s="305"/>
      <c r="Y76" s="305"/>
      <c r="Z76" s="305"/>
      <c r="AA76" s="305"/>
      <c r="AB76" s="305"/>
      <c r="AC76" s="305"/>
      <c r="AD76" s="305"/>
      <c r="AE76" s="305"/>
      <c r="AF76" s="305"/>
      <c r="AG76" s="305"/>
      <c r="AH76" s="305"/>
      <c r="AI76" s="305"/>
      <c r="AJ76" s="305"/>
      <c r="AK76" s="305"/>
      <c r="AL76" s="305"/>
      <c r="AM76" s="305"/>
      <c r="AN76" s="305"/>
      <c r="AO76" s="305"/>
      <c r="AP76" s="305"/>
      <c r="AQ76" s="305"/>
      <c r="AR76" s="305"/>
      <c r="AS76" s="305"/>
      <c r="AT76" s="305"/>
      <c r="AU76" s="305"/>
      <c r="AV76" s="305"/>
      <c r="AW76" s="306"/>
      <c r="AX76" s="306"/>
      <c r="AY76" s="306"/>
      <c r="AZ76" s="306"/>
      <c r="BA76" s="306"/>
      <c r="BB76" s="306"/>
      <c r="BC76" s="306"/>
      <c r="BD76" s="306"/>
      <c r="BE76" s="306"/>
      <c r="BF76" s="306"/>
      <c r="BG76" s="306"/>
      <c r="BH76" s="306"/>
      <c r="BI76" s="306"/>
      <c r="BJ76" s="306"/>
      <c r="BK76" s="306"/>
      <c r="BL76" s="306"/>
      <c r="BM76" s="306"/>
      <c r="BN76" s="306"/>
    </row>
    <row r="77" spans="1:66">
      <c r="A77" s="74">
        <f t="shared" si="9"/>
        <v>22</v>
      </c>
      <c r="B77" s="326">
        <v>6870</v>
      </c>
      <c r="C77" s="312" t="s">
        <v>263</v>
      </c>
      <c r="D77" s="312" t="s">
        <v>264</v>
      </c>
      <c r="E77" s="75">
        <v>0</v>
      </c>
      <c r="F77" s="314">
        <v>0</v>
      </c>
      <c r="G77" s="321">
        <v>0</v>
      </c>
      <c r="H77" s="321">
        <v>0</v>
      </c>
      <c r="I77" s="473">
        <v>0</v>
      </c>
      <c r="J77" s="92">
        <v>0</v>
      </c>
      <c r="K77" s="92">
        <v>0</v>
      </c>
      <c r="L77" s="76">
        <f t="shared" si="8"/>
        <v>0</v>
      </c>
      <c r="M77" s="305"/>
      <c r="N77" s="305"/>
      <c r="O77" s="305"/>
      <c r="P77" s="305"/>
      <c r="Q77" s="305"/>
      <c r="R77" s="305"/>
      <c r="S77" s="305"/>
      <c r="T77" s="305"/>
      <c r="U77" s="305"/>
      <c r="V77" s="305"/>
      <c r="W77" s="305"/>
      <c r="X77" s="305"/>
      <c r="Y77" s="305"/>
      <c r="Z77" s="305"/>
      <c r="AA77" s="305"/>
      <c r="AB77" s="305"/>
      <c r="AC77" s="305"/>
      <c r="AD77" s="305"/>
      <c r="AE77" s="305"/>
      <c r="AF77" s="305"/>
      <c r="AG77" s="305"/>
      <c r="AH77" s="305"/>
      <c r="AI77" s="305"/>
      <c r="AJ77" s="305"/>
      <c r="AK77" s="305"/>
      <c r="AL77" s="305"/>
      <c r="AM77" s="305"/>
      <c r="AN77" s="305"/>
      <c r="AO77" s="305"/>
      <c r="AP77" s="305"/>
      <c r="AQ77" s="305"/>
      <c r="AR77" s="305"/>
      <c r="AS77" s="305"/>
      <c r="AT77" s="305"/>
      <c r="AU77" s="305"/>
      <c r="AV77" s="305"/>
      <c r="AW77" s="306"/>
      <c r="AX77" s="306"/>
      <c r="AY77" s="306"/>
      <c r="AZ77" s="306"/>
      <c r="BA77" s="306"/>
      <c r="BB77" s="306"/>
      <c r="BC77" s="306"/>
      <c r="BD77" s="306"/>
      <c r="BE77" s="306"/>
      <c r="BF77" s="306"/>
      <c r="BG77" s="306"/>
      <c r="BH77" s="306"/>
      <c r="BI77" s="306"/>
      <c r="BJ77" s="306"/>
      <c r="BK77" s="306"/>
      <c r="BL77" s="306"/>
      <c r="BM77" s="306"/>
      <c r="BN77" s="306"/>
    </row>
    <row r="78" spans="1:66">
      <c r="A78" s="74">
        <f t="shared" si="9"/>
        <v>23</v>
      </c>
      <c r="B78" s="444">
        <v>6972</v>
      </c>
      <c r="C78" s="427" t="s">
        <v>266</v>
      </c>
      <c r="D78" s="427" t="s">
        <v>267</v>
      </c>
      <c r="E78" s="75">
        <v>0</v>
      </c>
      <c r="F78" s="314">
        <v>0</v>
      </c>
      <c r="G78" s="321">
        <f>+F38*0.1</f>
        <v>4141.7</v>
      </c>
      <c r="H78" s="321">
        <f>+F38*0.25</f>
        <v>10354.25</v>
      </c>
      <c r="I78" s="473">
        <v>0</v>
      </c>
      <c r="J78" s="92">
        <v>0</v>
      </c>
      <c r="K78" s="92">
        <v>0</v>
      </c>
      <c r="L78" s="76">
        <f t="shared" si="8"/>
        <v>14495.95</v>
      </c>
      <c r="M78" s="305"/>
      <c r="N78" s="305"/>
      <c r="O78" s="305"/>
      <c r="P78" s="305"/>
      <c r="Q78" s="305"/>
      <c r="R78" s="305"/>
      <c r="S78" s="305"/>
      <c r="T78" s="305"/>
      <c r="U78" s="305"/>
      <c r="V78" s="305"/>
      <c r="W78" s="305"/>
      <c r="X78" s="305"/>
      <c r="Y78" s="305"/>
      <c r="Z78" s="305"/>
      <c r="AA78" s="305"/>
      <c r="AB78" s="305"/>
      <c r="AC78" s="305"/>
      <c r="AD78" s="305"/>
      <c r="AE78" s="305"/>
      <c r="AF78" s="305"/>
      <c r="AG78" s="305"/>
      <c r="AH78" s="305"/>
      <c r="AI78" s="305"/>
      <c r="AJ78" s="305"/>
      <c r="AK78" s="305"/>
      <c r="AL78" s="305"/>
      <c r="AM78" s="305"/>
      <c r="AN78" s="305"/>
      <c r="AO78" s="305"/>
      <c r="AP78" s="305"/>
      <c r="AQ78" s="305"/>
      <c r="AR78" s="305"/>
      <c r="AS78" s="305"/>
      <c r="AT78" s="305"/>
      <c r="AU78" s="305"/>
      <c r="AV78" s="305"/>
      <c r="AW78" s="306"/>
      <c r="AX78" s="306"/>
      <c r="AY78" s="306"/>
      <c r="AZ78" s="306"/>
      <c r="BA78" s="306"/>
      <c r="BB78" s="306"/>
      <c r="BC78" s="306"/>
      <c r="BD78" s="306"/>
      <c r="BE78" s="306"/>
      <c r="BF78" s="306"/>
      <c r="BG78" s="306"/>
      <c r="BH78" s="306"/>
      <c r="BI78" s="306"/>
      <c r="BJ78" s="306"/>
      <c r="BK78" s="306"/>
      <c r="BL78" s="306"/>
      <c r="BM78" s="306"/>
      <c r="BN78" s="306"/>
    </row>
    <row r="79" spans="1:66">
      <c r="A79" s="74">
        <f t="shared" si="9"/>
        <v>24</v>
      </c>
      <c r="B79" s="434">
        <v>6973</v>
      </c>
      <c r="C79" s="445" t="s">
        <v>266</v>
      </c>
      <c r="D79" s="445" t="s">
        <v>269</v>
      </c>
      <c r="E79" s="75">
        <v>0</v>
      </c>
      <c r="F79" s="314">
        <v>0</v>
      </c>
      <c r="G79" s="321">
        <f>+F39*0.1</f>
        <v>4273.1000000000004</v>
      </c>
      <c r="H79" s="321">
        <f>+F39*0.25</f>
        <v>10682.75</v>
      </c>
      <c r="I79" s="473">
        <v>0</v>
      </c>
      <c r="J79" s="92">
        <v>0</v>
      </c>
      <c r="K79" s="92">
        <v>0</v>
      </c>
      <c r="L79" s="76">
        <f t="shared" si="8"/>
        <v>14955.85</v>
      </c>
      <c r="M79" s="305"/>
      <c r="N79" s="305"/>
      <c r="O79" s="305"/>
      <c r="P79" s="305"/>
      <c r="Q79" s="305"/>
      <c r="R79" s="305"/>
      <c r="S79" s="305"/>
      <c r="T79" s="305"/>
      <c r="U79" s="305"/>
      <c r="V79" s="305"/>
      <c r="W79" s="305"/>
      <c r="X79" s="305"/>
      <c r="Y79" s="305"/>
      <c r="Z79" s="305"/>
      <c r="AA79" s="305"/>
      <c r="AB79" s="305"/>
      <c r="AC79" s="305"/>
      <c r="AD79" s="305"/>
      <c r="AE79" s="305"/>
      <c r="AF79" s="305"/>
      <c r="AG79" s="305"/>
      <c r="AH79" s="305"/>
      <c r="AI79" s="305"/>
      <c r="AJ79" s="305"/>
      <c r="AK79" s="305"/>
      <c r="AL79" s="305"/>
      <c r="AM79" s="305"/>
      <c r="AN79" s="305"/>
      <c r="AO79" s="305"/>
      <c r="AP79" s="305"/>
      <c r="AQ79" s="305"/>
      <c r="AR79" s="305"/>
      <c r="AS79" s="305"/>
      <c r="AT79" s="305"/>
      <c r="AU79" s="305"/>
      <c r="AV79" s="305"/>
      <c r="AW79" s="306"/>
      <c r="AX79" s="306"/>
      <c r="AY79" s="306"/>
      <c r="AZ79" s="306"/>
      <c r="BA79" s="306"/>
      <c r="BB79" s="306"/>
      <c r="BC79" s="306"/>
      <c r="BD79" s="306"/>
      <c r="BE79" s="306"/>
      <c r="BF79" s="306"/>
      <c r="BG79" s="306"/>
      <c r="BH79" s="306"/>
      <c r="BI79" s="306"/>
      <c r="BJ79" s="306"/>
      <c r="BK79" s="306"/>
      <c r="BL79" s="306"/>
      <c r="BM79" s="306"/>
      <c r="BN79" s="306"/>
    </row>
    <row r="80" spans="1:66">
      <c r="A80" s="74">
        <f t="shared" si="9"/>
        <v>25</v>
      </c>
      <c r="B80" s="448">
        <v>6891</v>
      </c>
      <c r="C80" s="442" t="s">
        <v>266</v>
      </c>
      <c r="D80" s="442" t="s">
        <v>271</v>
      </c>
      <c r="E80" s="75">
        <v>0</v>
      </c>
      <c r="F80" s="314">
        <v>0</v>
      </c>
      <c r="G80" s="321">
        <f>+F40*0.1</f>
        <v>4014.3</v>
      </c>
      <c r="H80" s="321">
        <f>+F40*0.25</f>
        <v>10035.75</v>
      </c>
      <c r="I80" s="472">
        <v>0</v>
      </c>
      <c r="J80" s="301">
        <v>0</v>
      </c>
      <c r="K80" s="301">
        <v>0</v>
      </c>
      <c r="L80" s="76">
        <f t="shared" si="8"/>
        <v>14050.05</v>
      </c>
      <c r="M80" s="305"/>
      <c r="N80" s="305"/>
      <c r="O80" s="305"/>
      <c r="P80" s="305"/>
      <c r="Q80" s="305"/>
      <c r="R80" s="305"/>
      <c r="S80" s="305"/>
      <c r="T80" s="305"/>
      <c r="U80" s="305"/>
      <c r="V80" s="305"/>
      <c r="W80" s="305"/>
      <c r="X80" s="305"/>
      <c r="Y80" s="305"/>
      <c r="Z80" s="305"/>
      <c r="AA80" s="305"/>
      <c r="AB80" s="305"/>
      <c r="AC80" s="305"/>
      <c r="AD80" s="305"/>
      <c r="AE80" s="305"/>
      <c r="AF80" s="305"/>
      <c r="AG80" s="305"/>
      <c r="AH80" s="305"/>
      <c r="AI80" s="305"/>
      <c r="AJ80" s="305"/>
      <c r="AK80" s="305"/>
      <c r="AL80" s="305"/>
      <c r="AM80" s="305"/>
      <c r="AN80" s="305"/>
      <c r="AO80" s="305"/>
      <c r="AP80" s="305"/>
      <c r="AQ80" s="305"/>
      <c r="AR80" s="305"/>
      <c r="AS80" s="305"/>
      <c r="AT80" s="305"/>
      <c r="AU80" s="305"/>
      <c r="AV80" s="305"/>
      <c r="AW80" s="306"/>
      <c r="AX80" s="306"/>
      <c r="AY80" s="306"/>
      <c r="AZ80" s="306"/>
      <c r="BA80" s="306"/>
      <c r="BB80" s="306"/>
      <c r="BC80" s="306"/>
      <c r="BD80" s="306"/>
      <c r="BE80" s="306"/>
      <c r="BF80" s="306"/>
      <c r="BG80" s="306"/>
      <c r="BH80" s="306"/>
      <c r="BI80" s="306"/>
      <c r="BJ80" s="306"/>
      <c r="BK80" s="306"/>
      <c r="BL80" s="306"/>
      <c r="BM80" s="306"/>
      <c r="BN80" s="306"/>
    </row>
    <row r="81" spans="1:66">
      <c r="A81" s="449"/>
      <c r="B81" s="449"/>
      <c r="C81" s="449"/>
      <c r="D81" s="422" t="s">
        <v>148</v>
      </c>
      <c r="E81" s="301">
        <f>SUM(E56:E80)</f>
        <v>0</v>
      </c>
      <c r="F81" s="470">
        <f t="shared" ref="F81:L81" si="12">SUM(F56:F80)</f>
        <v>0</v>
      </c>
      <c r="G81" s="471">
        <f t="shared" si="12"/>
        <v>105834.70000000001</v>
      </c>
      <c r="H81" s="471">
        <f t="shared" si="12"/>
        <v>264586.75</v>
      </c>
      <c r="I81" s="472">
        <f t="shared" si="12"/>
        <v>0</v>
      </c>
      <c r="J81" s="301">
        <f t="shared" si="12"/>
        <v>0</v>
      </c>
      <c r="K81" s="301">
        <f t="shared" si="12"/>
        <v>0</v>
      </c>
      <c r="L81" s="304">
        <f t="shared" si="12"/>
        <v>370421.45</v>
      </c>
      <c r="M81" s="305"/>
      <c r="N81" s="305"/>
      <c r="O81" s="305"/>
      <c r="P81" s="305"/>
      <c r="Q81" s="305"/>
      <c r="R81" s="305"/>
      <c r="S81" s="305"/>
      <c r="T81" s="305"/>
      <c r="U81" s="305"/>
      <c r="V81" s="305"/>
      <c r="W81" s="305"/>
      <c r="X81" s="305"/>
      <c r="Y81" s="305"/>
      <c r="Z81" s="305"/>
      <c r="AA81" s="305"/>
      <c r="AB81" s="305"/>
      <c r="AC81" s="305"/>
      <c r="AD81" s="305"/>
      <c r="AE81" s="305"/>
      <c r="AF81" s="305"/>
      <c r="AG81" s="305"/>
      <c r="AH81" s="305"/>
      <c r="AI81" s="305"/>
      <c r="AJ81" s="305"/>
      <c r="AK81" s="305"/>
      <c r="AL81" s="305"/>
      <c r="AM81" s="305"/>
      <c r="AN81" s="305"/>
      <c r="AO81" s="305"/>
      <c r="AP81" s="305"/>
      <c r="AQ81" s="305"/>
      <c r="AR81" s="305"/>
      <c r="AS81" s="305"/>
      <c r="AT81" s="305"/>
      <c r="AU81" s="305"/>
      <c r="AV81" s="305"/>
      <c r="AW81" s="306"/>
      <c r="AX81" s="306"/>
      <c r="AY81" s="306"/>
      <c r="AZ81" s="306"/>
      <c r="BA81" s="306"/>
      <c r="BB81" s="306"/>
      <c r="BC81" s="306"/>
      <c r="BD81" s="306"/>
      <c r="BE81" s="306"/>
      <c r="BF81" s="306"/>
      <c r="BG81" s="306"/>
      <c r="BH81" s="306"/>
      <c r="BI81" s="306"/>
      <c r="BJ81" s="306"/>
      <c r="BK81" s="306"/>
      <c r="BL81" s="306"/>
      <c r="BM81" s="306"/>
      <c r="BN81" s="306"/>
    </row>
    <row r="82" spans="1:66">
      <c r="A82" s="369" t="s">
        <v>68</v>
      </c>
      <c r="B82" s="369" t="s">
        <v>149</v>
      </c>
      <c r="C82" s="306"/>
      <c r="D82" s="306"/>
      <c r="E82" s="306"/>
      <c r="F82" s="306"/>
      <c r="G82" s="306"/>
      <c r="H82" s="306"/>
      <c r="I82" s="306"/>
      <c r="J82" s="306"/>
      <c r="K82" s="306"/>
      <c r="L82" s="306"/>
      <c r="M82" s="306"/>
      <c r="N82" s="306"/>
      <c r="O82" s="306"/>
      <c r="P82" s="306"/>
      <c r="Q82" s="306"/>
      <c r="R82" s="306"/>
      <c r="S82" s="306"/>
      <c r="T82" s="306"/>
      <c r="U82" s="305"/>
      <c r="V82" s="305"/>
      <c r="W82" s="305"/>
      <c r="X82" s="305"/>
      <c r="Y82" s="305"/>
      <c r="Z82" s="305"/>
      <c r="AA82" s="305"/>
      <c r="AB82" s="305"/>
      <c r="AC82" s="305"/>
      <c r="AD82" s="305"/>
      <c r="AE82" s="305"/>
      <c r="AF82" s="305"/>
      <c r="AG82" s="305"/>
      <c r="AH82" s="305"/>
      <c r="AI82" s="305"/>
      <c r="AJ82" s="305"/>
      <c r="AK82" s="305"/>
      <c r="AL82" s="305"/>
      <c r="AM82" s="305"/>
      <c r="AN82" s="305"/>
      <c r="AO82" s="305"/>
      <c r="AP82" s="305"/>
      <c r="AQ82" s="305"/>
      <c r="AR82" s="305"/>
      <c r="AS82" s="305"/>
      <c r="AT82" s="305"/>
      <c r="AU82" s="305"/>
      <c r="AV82" s="305"/>
      <c r="AW82" s="306"/>
      <c r="AX82" s="306"/>
      <c r="AY82" s="306"/>
      <c r="AZ82" s="306"/>
      <c r="BA82" s="306"/>
      <c r="BB82" s="306"/>
      <c r="BC82" s="306"/>
      <c r="BD82" s="306"/>
      <c r="BE82" s="306"/>
      <c r="BF82" s="306"/>
      <c r="BG82" s="306"/>
      <c r="BH82" s="306"/>
      <c r="BI82" s="306"/>
      <c r="BJ82" s="306"/>
      <c r="BK82" s="306"/>
      <c r="BL82" s="306"/>
      <c r="BM82" s="306"/>
      <c r="BN82" s="306"/>
    </row>
    <row r="83" spans="1:66">
      <c r="A83" s="369" t="s">
        <v>69</v>
      </c>
      <c r="B83" s="369" t="s">
        <v>273</v>
      </c>
      <c r="C83" s="306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306"/>
      <c r="P83" s="306"/>
      <c r="Q83" s="306"/>
      <c r="R83" s="306"/>
      <c r="S83" s="306"/>
      <c r="T83" s="306"/>
      <c r="U83" s="306"/>
      <c r="V83" s="306"/>
      <c r="W83" s="306"/>
      <c r="X83" s="306"/>
      <c r="Y83" s="306"/>
      <c r="Z83" s="306"/>
      <c r="AA83" s="306"/>
      <c r="AB83" s="306"/>
      <c r="AC83" s="306"/>
      <c r="AD83" s="306"/>
      <c r="AE83" s="306"/>
      <c r="AF83" s="306"/>
      <c r="AG83" s="306"/>
      <c r="AH83" s="306"/>
      <c r="AI83" s="306"/>
      <c r="AJ83" s="306"/>
      <c r="AK83" s="306"/>
      <c r="AL83" s="306"/>
      <c r="AM83" s="306"/>
      <c r="AN83" s="306"/>
      <c r="AO83" s="306"/>
      <c r="AP83" s="306"/>
      <c r="AQ83" s="306"/>
      <c r="AR83" s="306"/>
      <c r="AS83" s="306"/>
      <c r="AT83" s="306"/>
      <c r="AU83" s="306"/>
      <c r="AV83" s="306"/>
    </row>
    <row r="84" spans="1:66">
      <c r="A84" s="369" t="s">
        <v>70</v>
      </c>
      <c r="B84" s="369" t="s">
        <v>88</v>
      </c>
      <c r="C84" s="306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306"/>
      <c r="P84" s="306"/>
      <c r="Q84" s="306"/>
      <c r="R84" s="306"/>
      <c r="S84" s="306"/>
      <c r="T84" s="306"/>
      <c r="U84" s="306"/>
      <c r="V84" s="306"/>
      <c r="W84" s="306"/>
      <c r="X84" s="306"/>
      <c r="Y84" s="306"/>
      <c r="Z84" s="306"/>
      <c r="AA84" s="306"/>
      <c r="AB84" s="306"/>
      <c r="AC84" s="306"/>
      <c r="AD84" s="306"/>
      <c r="AE84" s="306"/>
      <c r="AF84" s="306"/>
      <c r="AG84" s="306"/>
      <c r="AH84" s="306"/>
      <c r="AI84" s="306"/>
      <c r="AJ84" s="306"/>
      <c r="AK84" s="306"/>
      <c r="AL84" s="306"/>
      <c r="AM84" s="306"/>
      <c r="AN84" s="306"/>
      <c r="AO84" s="306"/>
      <c r="AP84" s="306"/>
      <c r="AQ84" s="306"/>
      <c r="AR84" s="306"/>
      <c r="AS84" s="306"/>
      <c r="AT84" s="306"/>
      <c r="AU84" s="306"/>
      <c r="AV84" s="306"/>
    </row>
    <row r="85" spans="1:66">
      <c r="A85" s="369" t="s">
        <v>56</v>
      </c>
      <c r="B85" s="369" t="s">
        <v>152</v>
      </c>
      <c r="C85" s="306"/>
      <c r="D85" s="306"/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306"/>
      <c r="P85" s="306"/>
      <c r="Q85" s="306"/>
      <c r="R85" s="306"/>
      <c r="S85" s="306"/>
      <c r="T85" s="306"/>
      <c r="U85" s="306"/>
      <c r="V85" s="306"/>
      <c r="W85" s="306"/>
      <c r="X85" s="306"/>
      <c r="Y85" s="306"/>
      <c r="Z85" s="306"/>
      <c r="AA85" s="306"/>
      <c r="AB85" s="306"/>
      <c r="AC85" s="306"/>
      <c r="AD85" s="306"/>
      <c r="AE85" s="306"/>
      <c r="AF85" s="306"/>
      <c r="AG85" s="306"/>
      <c r="AH85" s="306"/>
      <c r="AI85" s="306"/>
      <c r="AJ85" s="306"/>
      <c r="AK85" s="306"/>
      <c r="AL85" s="306"/>
      <c r="AM85" s="306"/>
      <c r="AN85" s="306"/>
      <c r="AO85" s="306"/>
      <c r="AP85" s="306"/>
      <c r="AQ85" s="306"/>
      <c r="AR85" s="306"/>
      <c r="AS85" s="306"/>
      <c r="AT85" s="306"/>
      <c r="AU85" s="306"/>
      <c r="AV85" s="306"/>
      <c r="AW85" s="306"/>
      <c r="AX85" s="306"/>
      <c r="AY85" s="306"/>
      <c r="AZ85" s="306"/>
      <c r="BA85" s="306"/>
      <c r="BB85" s="306"/>
      <c r="BC85" s="306"/>
      <c r="BD85" s="306"/>
    </row>
    <row r="86" spans="1:66">
      <c r="A86" s="369" t="s">
        <v>71</v>
      </c>
      <c r="B86" s="369" t="s">
        <v>153</v>
      </c>
      <c r="C86" s="306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306"/>
      <c r="P86" s="306"/>
      <c r="Q86" s="306"/>
      <c r="R86" s="306"/>
      <c r="S86" s="306"/>
      <c r="T86" s="306"/>
      <c r="U86" s="306"/>
      <c r="V86" s="306"/>
      <c r="W86" s="306"/>
      <c r="X86" s="306"/>
      <c r="Y86" s="306"/>
      <c r="Z86" s="306"/>
      <c r="AA86" s="306"/>
      <c r="AB86" s="306"/>
      <c r="AC86" s="306"/>
      <c r="AD86" s="306"/>
      <c r="AE86" s="306"/>
      <c r="AF86" s="306"/>
      <c r="AG86" s="306"/>
      <c r="AH86" s="306"/>
      <c r="AI86" s="306"/>
      <c r="AJ86" s="306"/>
      <c r="AK86" s="306"/>
      <c r="AL86" s="306"/>
      <c r="AM86" s="306"/>
      <c r="AN86" s="306"/>
      <c r="AO86" s="306"/>
      <c r="AP86" s="306"/>
      <c r="AQ86" s="306"/>
      <c r="AR86" s="306"/>
      <c r="AS86" s="306"/>
      <c r="AT86" s="306"/>
      <c r="AU86" s="306"/>
      <c r="AV86" s="306"/>
      <c r="AW86" s="306"/>
      <c r="AX86" s="306"/>
      <c r="AY86" s="306"/>
      <c r="AZ86" s="306"/>
      <c r="BA86" s="306"/>
      <c r="BB86" s="306"/>
      <c r="BC86" s="306"/>
      <c r="BD86" s="306"/>
    </row>
    <row r="87" spans="1:66" ht="12">
      <c r="A87" s="369" t="s">
        <v>72</v>
      </c>
      <c r="B87" s="369" t="s">
        <v>91</v>
      </c>
      <c r="C87" s="306"/>
      <c r="D87" s="306"/>
      <c r="E87" s="306"/>
      <c r="F87" s="306"/>
      <c r="G87" s="450"/>
      <c r="H87" s="306"/>
      <c r="I87" s="306"/>
      <c r="J87" s="306"/>
      <c r="K87" s="306"/>
      <c r="L87" s="306"/>
      <c r="M87" s="306"/>
      <c r="N87" s="306"/>
      <c r="O87" s="306"/>
      <c r="P87" s="306"/>
      <c r="Q87" s="306"/>
      <c r="R87" s="306"/>
      <c r="S87" s="306"/>
      <c r="T87" s="306"/>
      <c r="U87" s="306"/>
      <c r="V87" s="306"/>
      <c r="W87" s="306"/>
      <c r="X87" s="306"/>
      <c r="Y87" s="306"/>
      <c r="Z87" s="306"/>
      <c r="AA87" s="306"/>
      <c r="AB87" s="306"/>
      <c r="AC87" s="306"/>
      <c r="AD87" s="306"/>
      <c r="AE87" s="306"/>
      <c r="AF87" s="306"/>
      <c r="AG87" s="306"/>
      <c r="AH87" s="306"/>
      <c r="AI87" s="306"/>
      <c r="AJ87" s="306"/>
      <c r="AK87" s="306"/>
      <c r="AL87" s="306"/>
      <c r="AM87" s="306"/>
      <c r="AN87" s="306"/>
      <c r="AO87" s="306"/>
      <c r="AP87" s="306"/>
      <c r="AQ87" s="306"/>
      <c r="AR87" s="306"/>
      <c r="AS87" s="306"/>
      <c r="AT87" s="306"/>
      <c r="AU87" s="306"/>
      <c r="AV87" s="306"/>
      <c r="AW87" s="306"/>
      <c r="AX87" s="306"/>
      <c r="AY87" s="306"/>
      <c r="AZ87" s="306"/>
      <c r="BA87" s="306"/>
      <c r="BB87" s="306"/>
      <c r="BC87" s="306"/>
      <c r="BD87" s="306"/>
    </row>
    <row r="88" spans="1:66" ht="15.75">
      <c r="A88" s="369"/>
      <c r="B88" s="369"/>
      <c r="C88" s="369"/>
      <c r="D88" s="369"/>
      <c r="E88" s="369"/>
      <c r="F88" s="370" t="s">
        <v>0</v>
      </c>
      <c r="G88" s="369"/>
      <c r="H88" s="369"/>
      <c r="I88" s="369"/>
      <c r="J88" s="369"/>
      <c r="K88" s="369"/>
      <c r="L88" s="369"/>
      <c r="M88" s="369"/>
      <c r="N88" s="369"/>
      <c r="O88" s="369"/>
      <c r="P88" s="369"/>
      <c r="Q88" s="369"/>
      <c r="R88" s="369"/>
      <c r="S88" s="371" t="s">
        <v>0</v>
      </c>
      <c r="T88" s="369"/>
      <c r="U88" s="305"/>
      <c r="V88" s="306"/>
      <c r="W88" s="306"/>
      <c r="X88" s="306"/>
      <c r="Y88" s="306"/>
      <c r="Z88" s="306"/>
      <c r="AA88" s="306"/>
      <c r="AB88" s="306"/>
      <c r="AC88" s="306"/>
      <c r="AD88" s="306"/>
      <c r="AE88" s="306"/>
      <c r="AF88" s="306"/>
      <c r="AG88" s="306"/>
      <c r="AH88" s="306"/>
      <c r="AI88" s="306"/>
      <c r="AJ88" s="306"/>
      <c r="AK88" s="306"/>
      <c r="AL88" s="306"/>
      <c r="AM88" s="306"/>
      <c r="AN88" s="306"/>
      <c r="AO88" s="306"/>
      <c r="AP88" s="306"/>
      <c r="AQ88" s="306"/>
      <c r="AR88" s="306"/>
      <c r="AS88" s="306"/>
      <c r="AT88" s="306"/>
      <c r="AU88" s="306"/>
      <c r="AV88" s="306"/>
      <c r="AW88" s="306"/>
      <c r="AX88" s="306"/>
      <c r="AY88" s="306"/>
      <c r="AZ88" s="306"/>
      <c r="BA88" s="306"/>
      <c r="BB88" s="306"/>
      <c r="BC88" s="306"/>
      <c r="BD88" s="306"/>
    </row>
    <row r="89" spans="1:66" ht="12.75">
      <c r="A89" s="371" t="s">
        <v>1</v>
      </c>
      <c r="B89" s="369"/>
      <c r="C89" s="369"/>
      <c r="D89" s="372" t="s">
        <v>101</v>
      </c>
      <c r="E89" s="373"/>
      <c r="F89" s="372" t="s">
        <v>0</v>
      </c>
      <c r="G89" s="373"/>
      <c r="H89" s="373"/>
      <c r="I89" s="373"/>
      <c r="J89" s="373"/>
      <c r="K89" s="369"/>
      <c r="L89" s="369"/>
      <c r="M89" s="369"/>
      <c r="N89" s="369"/>
      <c r="O89" s="369"/>
      <c r="P89" s="369"/>
      <c r="Q89" s="369"/>
      <c r="R89" s="369"/>
      <c r="S89" s="369"/>
      <c r="T89" s="369"/>
      <c r="U89" s="305"/>
      <c r="V89" s="306"/>
      <c r="W89" s="306"/>
      <c r="X89" s="306"/>
      <c r="Y89" s="306"/>
      <c r="Z89" s="306"/>
      <c r="AA89" s="306"/>
      <c r="AB89" s="306"/>
      <c r="AC89" s="306"/>
      <c r="AD89" s="306"/>
      <c r="AE89" s="306"/>
      <c r="AF89" s="306"/>
      <c r="AG89" s="306"/>
      <c r="AH89" s="306"/>
      <c r="AI89" s="306"/>
      <c r="AJ89" s="306"/>
      <c r="AK89" s="306"/>
      <c r="AL89" s="306"/>
      <c r="AM89" s="306"/>
      <c r="AN89" s="306"/>
      <c r="AO89" s="306"/>
      <c r="AP89" s="306"/>
      <c r="AQ89" s="306"/>
      <c r="AR89" s="306"/>
      <c r="AS89" s="306"/>
      <c r="AT89" s="306"/>
      <c r="AU89" s="306"/>
      <c r="AV89" s="306"/>
      <c r="AW89" s="306"/>
      <c r="AX89" s="306"/>
      <c r="AY89" s="306"/>
      <c r="AZ89" s="306"/>
      <c r="BA89" s="306"/>
      <c r="BB89" s="306"/>
      <c r="BC89" s="306"/>
      <c r="BD89" s="306"/>
    </row>
    <row r="90" spans="1:66" ht="12.75">
      <c r="A90" s="371"/>
      <c r="B90" s="369"/>
      <c r="C90" s="369"/>
      <c r="D90" s="372"/>
      <c r="E90" s="373"/>
      <c r="F90" s="373"/>
      <c r="G90" s="373"/>
      <c r="H90" s="373"/>
      <c r="I90" s="373"/>
      <c r="J90" s="373"/>
      <c r="K90" s="369"/>
      <c r="L90" s="369"/>
      <c r="M90" s="369"/>
      <c r="N90" s="369"/>
      <c r="O90" s="369"/>
      <c r="P90" s="369"/>
      <c r="Q90" s="369"/>
      <c r="R90" s="369"/>
      <c r="S90" s="369"/>
      <c r="T90" s="369"/>
      <c r="U90" s="305"/>
      <c r="V90" s="306"/>
      <c r="W90" s="306"/>
      <c r="X90" s="306"/>
      <c r="Y90" s="306"/>
      <c r="Z90" s="306"/>
      <c r="AA90" s="306"/>
      <c r="AB90" s="306"/>
      <c r="AC90" s="306"/>
      <c r="AD90" s="306"/>
      <c r="AE90" s="306"/>
      <c r="AF90" s="306"/>
      <c r="AG90" s="306"/>
      <c r="AH90" s="306"/>
      <c r="AI90" s="306"/>
      <c r="AJ90" s="306"/>
      <c r="AK90" s="306"/>
      <c r="AL90" s="306"/>
      <c r="AM90" s="306"/>
      <c r="AN90" s="306"/>
      <c r="AO90" s="306"/>
      <c r="AP90" s="306"/>
      <c r="AQ90" s="306"/>
      <c r="AR90" s="306"/>
      <c r="AS90" s="306"/>
      <c r="AT90" s="306"/>
      <c r="AU90" s="306"/>
      <c r="AV90" s="306"/>
      <c r="AW90" s="306"/>
      <c r="AX90" s="306"/>
      <c r="AY90" s="306"/>
      <c r="AZ90" s="306"/>
      <c r="BA90" s="306"/>
      <c r="BB90" s="306"/>
      <c r="BC90" s="306"/>
      <c r="BD90" s="306"/>
    </row>
    <row r="91" spans="1:66" ht="12.75">
      <c r="A91" s="371" t="s">
        <v>3</v>
      </c>
      <c r="B91" s="369"/>
      <c r="C91" s="369"/>
      <c r="D91" s="372" t="s">
        <v>92</v>
      </c>
      <c r="E91" s="373"/>
      <c r="F91" s="373"/>
      <c r="G91" s="373"/>
      <c r="H91" s="373"/>
      <c r="I91" s="373"/>
      <c r="J91" s="373"/>
      <c r="K91" s="369"/>
      <c r="L91" s="369"/>
      <c r="M91" s="369"/>
      <c r="N91" s="369"/>
      <c r="O91" s="369"/>
      <c r="P91" s="369"/>
      <c r="Q91" s="369"/>
      <c r="R91" s="369"/>
      <c r="S91" s="369"/>
      <c r="T91" s="369"/>
      <c r="U91" s="305"/>
      <c r="V91" s="306"/>
      <c r="W91" s="306"/>
      <c r="X91" s="306"/>
      <c r="Y91" s="306"/>
      <c r="Z91" s="306"/>
      <c r="AA91" s="306"/>
      <c r="AB91" s="306"/>
      <c r="AC91" s="306"/>
      <c r="AD91" s="306"/>
      <c r="AE91" s="306"/>
      <c r="AF91" s="306"/>
      <c r="AG91" s="306"/>
      <c r="AH91" s="306"/>
      <c r="AI91" s="306"/>
      <c r="AJ91" s="306"/>
      <c r="AK91" s="306"/>
      <c r="AL91" s="306"/>
      <c r="AM91" s="306"/>
      <c r="AN91" s="306"/>
      <c r="AO91" s="306"/>
      <c r="AP91" s="306"/>
      <c r="AQ91" s="306"/>
      <c r="AR91" s="306"/>
      <c r="AS91" s="306"/>
      <c r="AT91" s="306"/>
      <c r="AU91" s="306"/>
      <c r="AV91" s="306"/>
      <c r="AW91" s="306"/>
      <c r="AX91" s="306"/>
      <c r="AY91" s="306"/>
      <c r="AZ91" s="306"/>
      <c r="BA91" s="306"/>
      <c r="BB91" s="306"/>
      <c r="BC91" s="306"/>
      <c r="BD91" s="306"/>
    </row>
    <row r="92" spans="1:66" ht="12.75">
      <c r="A92" s="371"/>
      <c r="B92" s="369"/>
      <c r="C92" s="369"/>
      <c r="D92" s="372"/>
      <c r="E92" s="373"/>
      <c r="F92" s="373"/>
      <c r="G92" s="373"/>
      <c r="H92" s="373"/>
      <c r="I92" s="373"/>
      <c r="J92" s="373"/>
      <c r="K92" s="369"/>
      <c r="L92" s="369"/>
      <c r="M92" s="369"/>
      <c r="N92" s="369"/>
      <c r="O92" s="369"/>
      <c r="P92" s="369"/>
      <c r="Q92" s="369"/>
      <c r="R92" s="369"/>
      <c r="S92" s="369"/>
      <c r="T92" s="369"/>
      <c r="U92" s="305"/>
      <c r="V92" s="306"/>
      <c r="W92" s="306"/>
      <c r="X92" s="306"/>
      <c r="Y92" s="306"/>
      <c r="Z92" s="306"/>
      <c r="AA92" s="306"/>
      <c r="AB92" s="306"/>
      <c r="AC92" s="306"/>
      <c r="AD92" s="306"/>
      <c r="AE92" s="306"/>
      <c r="AF92" s="306"/>
      <c r="AG92" s="306"/>
      <c r="AH92" s="306"/>
      <c r="AI92" s="306"/>
      <c r="AJ92" s="306"/>
      <c r="AK92" s="306"/>
      <c r="AL92" s="306"/>
      <c r="AM92" s="306"/>
      <c r="AN92" s="306"/>
      <c r="AO92" s="306"/>
      <c r="AP92" s="306"/>
      <c r="AQ92" s="306"/>
      <c r="AR92" s="306"/>
      <c r="AS92" s="306"/>
      <c r="AT92" s="306"/>
      <c r="AU92" s="306"/>
      <c r="AV92" s="306"/>
      <c r="AW92" s="306"/>
      <c r="AX92" s="306"/>
      <c r="AY92" s="306"/>
      <c r="AZ92" s="306"/>
      <c r="BA92" s="306"/>
      <c r="BB92" s="306"/>
      <c r="BC92" s="306"/>
      <c r="BD92" s="306"/>
    </row>
    <row r="93" spans="1:66" ht="12.75">
      <c r="A93" s="371" t="s">
        <v>4</v>
      </c>
      <c r="B93" s="369"/>
      <c r="C93" s="369"/>
      <c r="D93" s="372" t="s">
        <v>223</v>
      </c>
      <c r="E93" s="373" t="s">
        <v>274</v>
      </c>
      <c r="F93" s="373"/>
      <c r="G93" s="373"/>
      <c r="H93" s="373"/>
      <c r="I93" s="373"/>
      <c r="J93" s="373"/>
      <c r="K93" s="369"/>
      <c r="L93" s="369"/>
      <c r="M93" s="369"/>
      <c r="N93" s="369"/>
      <c r="O93" s="369"/>
      <c r="P93" s="369"/>
      <c r="Q93" s="369"/>
      <c r="R93" s="369"/>
      <c r="S93" s="369"/>
      <c r="T93" s="369"/>
      <c r="U93" s="305"/>
      <c r="V93" s="306"/>
      <c r="W93" s="306"/>
      <c r="X93" s="306"/>
      <c r="Y93" s="306"/>
      <c r="Z93" s="306"/>
      <c r="AA93" s="306"/>
      <c r="AB93" s="306"/>
      <c r="AC93" s="306"/>
      <c r="AD93" s="306"/>
      <c r="AE93" s="306"/>
      <c r="AF93" s="306"/>
      <c r="AG93" s="306"/>
      <c r="AH93" s="306"/>
      <c r="AI93" s="306"/>
      <c r="AJ93" s="306"/>
      <c r="AK93" s="306"/>
      <c r="AL93" s="306"/>
      <c r="AM93" s="306"/>
      <c r="AN93" s="306"/>
      <c r="AO93" s="306"/>
      <c r="AP93" s="306"/>
      <c r="AQ93" s="306"/>
      <c r="AR93" s="306"/>
      <c r="AS93" s="306"/>
      <c r="AT93" s="306"/>
      <c r="AU93" s="306"/>
      <c r="AV93" s="306"/>
      <c r="AW93" s="306"/>
      <c r="AX93" s="306"/>
      <c r="AY93" s="306"/>
      <c r="AZ93" s="306"/>
      <c r="BA93" s="306"/>
      <c r="BB93" s="306"/>
      <c r="BC93" s="306"/>
      <c r="BD93" s="306"/>
    </row>
    <row r="94" spans="1:66" ht="12.75">
      <c r="A94" s="371"/>
      <c r="B94" s="369"/>
      <c r="C94" s="369"/>
      <c r="D94" s="372"/>
      <c r="E94" s="373"/>
      <c r="F94" s="373"/>
      <c r="G94" s="373"/>
      <c r="H94" s="373"/>
      <c r="I94" s="373"/>
      <c r="J94" s="373"/>
      <c r="K94" s="369"/>
      <c r="L94" s="369"/>
      <c r="M94" s="369"/>
      <c r="N94" s="369"/>
      <c r="O94" s="369"/>
      <c r="P94" s="369"/>
      <c r="Q94" s="369"/>
      <c r="R94" s="369"/>
      <c r="S94" s="369"/>
      <c r="T94" s="369"/>
      <c r="U94" s="305"/>
      <c r="V94" s="306"/>
      <c r="W94" s="306"/>
      <c r="X94" s="306"/>
      <c r="Y94" s="306"/>
      <c r="Z94" s="306"/>
      <c r="AA94" s="306"/>
      <c r="AB94" s="306"/>
      <c r="AC94" s="306"/>
      <c r="AD94" s="306"/>
      <c r="AE94" s="306"/>
      <c r="AF94" s="306"/>
      <c r="AG94" s="306"/>
      <c r="AH94" s="306"/>
      <c r="AI94" s="306"/>
      <c r="AJ94" s="306"/>
      <c r="AK94" s="306"/>
      <c r="AL94" s="306"/>
      <c r="AM94" s="306"/>
      <c r="AN94" s="306"/>
      <c r="AO94" s="306"/>
      <c r="AP94" s="306"/>
      <c r="AQ94" s="306"/>
      <c r="AR94" s="306"/>
      <c r="AS94" s="306"/>
      <c r="AT94" s="306"/>
      <c r="AU94" s="306"/>
      <c r="AV94" s="306"/>
      <c r="AW94" s="306"/>
      <c r="AX94" s="306"/>
      <c r="AY94" s="306"/>
      <c r="AZ94" s="306"/>
      <c r="BA94" s="306"/>
      <c r="BB94" s="306"/>
      <c r="BC94" s="306"/>
      <c r="BD94" s="306"/>
    </row>
    <row r="95" spans="1:66" ht="12.75">
      <c r="A95" s="371" t="s">
        <v>5</v>
      </c>
      <c r="B95" s="369"/>
      <c r="C95" s="369"/>
      <c r="D95" s="372" t="s">
        <v>97</v>
      </c>
      <c r="E95" s="374" t="s">
        <v>225</v>
      </c>
      <c r="F95" s="373"/>
      <c r="G95" s="375"/>
      <c r="H95" s="373"/>
      <c r="I95" s="373"/>
      <c r="J95" s="373"/>
      <c r="K95" s="369"/>
      <c r="L95" s="376"/>
      <c r="M95" s="376"/>
      <c r="N95" s="376"/>
      <c r="O95" s="376"/>
      <c r="P95" s="376"/>
      <c r="Q95" s="376"/>
      <c r="R95" s="376"/>
      <c r="S95" s="376"/>
      <c r="T95" s="369"/>
      <c r="U95" s="305"/>
      <c r="V95" s="306"/>
      <c r="W95" s="306"/>
      <c r="X95" s="306"/>
      <c r="Y95" s="306"/>
      <c r="Z95" s="306"/>
      <c r="AA95" s="306"/>
      <c r="AB95" s="306"/>
      <c r="AC95" s="306"/>
      <c r="AD95" s="306"/>
      <c r="AE95" s="306"/>
      <c r="AF95" s="306"/>
      <c r="AG95" s="306"/>
      <c r="AH95" s="306"/>
      <c r="AI95" s="306"/>
      <c r="AJ95" s="306"/>
      <c r="AK95" s="306"/>
      <c r="AL95" s="306"/>
      <c r="AM95" s="306"/>
      <c r="AN95" s="306"/>
      <c r="AO95" s="306"/>
      <c r="AP95" s="306"/>
      <c r="AQ95" s="306"/>
      <c r="AR95" s="306"/>
      <c r="AS95" s="306"/>
      <c r="AT95" s="306"/>
      <c r="AU95" s="306"/>
      <c r="AV95" s="306"/>
      <c r="AW95" s="306"/>
      <c r="AX95" s="306"/>
      <c r="AY95" s="306"/>
      <c r="AZ95" s="306"/>
      <c r="BA95" s="306"/>
      <c r="BB95" s="306"/>
      <c r="BC95" s="306"/>
      <c r="BD95" s="306"/>
    </row>
    <row r="96" spans="1:66" ht="15.75" thickBot="1">
      <c r="A96" s="369"/>
      <c r="B96" s="377"/>
      <c r="C96" s="378"/>
      <c r="D96" s="369"/>
      <c r="E96" s="369"/>
      <c r="F96" s="379"/>
      <c r="G96" s="379"/>
      <c r="H96" s="379"/>
      <c r="I96" s="379"/>
      <c r="J96" s="379"/>
      <c r="K96" s="369"/>
      <c r="L96" s="369"/>
      <c r="M96" s="369"/>
      <c r="N96" s="369"/>
      <c r="O96" s="369"/>
      <c r="P96" s="369"/>
      <c r="Q96" s="379"/>
      <c r="R96" s="379"/>
      <c r="S96" s="369"/>
      <c r="T96" s="369"/>
      <c r="U96" s="305"/>
      <c r="V96" s="306"/>
      <c r="W96" s="306"/>
      <c r="X96" s="306"/>
      <c r="Y96" s="306"/>
      <c r="Z96" s="306"/>
      <c r="AA96" s="306"/>
      <c r="AB96" s="306"/>
      <c r="AC96" s="306"/>
      <c r="AD96" s="306"/>
      <c r="AE96" s="306"/>
      <c r="AF96" s="306"/>
      <c r="AG96" s="306"/>
      <c r="AH96" s="306"/>
      <c r="AI96" s="306"/>
      <c r="AJ96" s="306"/>
      <c r="AK96" s="306"/>
      <c r="AL96" s="306"/>
      <c r="AM96" s="306"/>
      <c r="AN96" s="306"/>
      <c r="AO96" s="306"/>
      <c r="AP96" s="306"/>
      <c r="AQ96" s="306"/>
      <c r="AR96" s="306"/>
      <c r="AS96" s="306"/>
      <c r="AT96" s="306"/>
      <c r="AU96" s="306"/>
      <c r="AV96" s="306"/>
      <c r="AW96" s="306"/>
      <c r="AX96" s="306"/>
      <c r="AY96" s="306"/>
      <c r="AZ96" s="306"/>
      <c r="BA96" s="306"/>
      <c r="BB96" s="306"/>
      <c r="BC96" s="306"/>
      <c r="BD96" s="306"/>
    </row>
    <row r="97" spans="1:56" ht="12.75" thickTop="1" thickBot="1">
      <c r="A97" s="369"/>
      <c r="B97" s="754" t="s">
        <v>6</v>
      </c>
      <c r="C97" s="755"/>
      <c r="D97" s="755"/>
      <c r="E97" s="755"/>
      <c r="F97" s="755"/>
      <c r="G97" s="755"/>
      <c r="H97" s="755"/>
      <c r="I97" s="755"/>
      <c r="J97" s="756"/>
      <c r="K97" s="369"/>
      <c r="L97" s="369"/>
      <c r="M97" s="369"/>
      <c r="N97" s="369"/>
      <c r="O97" s="369"/>
      <c r="P97" s="369"/>
      <c r="Q97" s="380" t="s">
        <v>6</v>
      </c>
      <c r="R97" s="381"/>
      <c r="S97" s="369"/>
      <c r="T97" s="369"/>
      <c r="U97" s="305"/>
      <c r="V97" s="306"/>
      <c r="W97" s="306"/>
      <c r="X97" s="306"/>
      <c r="Y97" s="306"/>
      <c r="Z97" s="306"/>
      <c r="AA97" s="306"/>
      <c r="AB97" s="306"/>
      <c r="AC97" s="306"/>
      <c r="AD97" s="306"/>
      <c r="AE97" s="306"/>
      <c r="AF97" s="306"/>
      <c r="AG97" s="306"/>
      <c r="AH97" s="306"/>
      <c r="AI97" s="306"/>
      <c r="AJ97" s="306"/>
      <c r="AK97" s="306"/>
      <c r="AL97" s="306"/>
      <c r="AM97" s="306"/>
      <c r="AN97" s="306"/>
      <c r="AO97" s="306"/>
      <c r="AP97" s="306"/>
      <c r="AQ97" s="306"/>
      <c r="AR97" s="306"/>
      <c r="AS97" s="306"/>
      <c r="AT97" s="306"/>
      <c r="AU97" s="306"/>
      <c r="AV97" s="306"/>
      <c r="AW97" s="306"/>
      <c r="AX97" s="306"/>
      <c r="AY97" s="306"/>
      <c r="AZ97" s="306"/>
      <c r="BA97" s="306"/>
      <c r="BB97" s="306"/>
      <c r="BC97" s="306"/>
      <c r="BD97" s="306"/>
    </row>
    <row r="98" spans="1:56">
      <c r="A98" s="369"/>
      <c r="B98" s="382"/>
      <c r="C98" s="383"/>
      <c r="D98" s="383"/>
      <c r="E98" s="383"/>
      <c r="F98" s="383"/>
      <c r="G98" s="383"/>
      <c r="H98" s="383"/>
      <c r="I98" s="383"/>
      <c r="J98" s="384"/>
      <c r="K98" s="369"/>
      <c r="L98" s="369"/>
      <c r="M98" s="369"/>
      <c r="N98" s="369"/>
      <c r="O98" s="369"/>
      <c r="P98" s="369"/>
      <c r="Q98" s="385"/>
      <c r="R98" s="386"/>
      <c r="S98" s="369"/>
      <c r="T98" s="369"/>
      <c r="U98" s="305"/>
      <c r="V98" s="306"/>
      <c r="W98" s="306"/>
      <c r="X98" s="306"/>
      <c r="Y98" s="306"/>
      <c r="Z98" s="306"/>
      <c r="AA98" s="306"/>
      <c r="AB98" s="306"/>
      <c r="AC98" s="306"/>
      <c r="AD98" s="306"/>
      <c r="AE98" s="306"/>
      <c r="AF98" s="306"/>
      <c r="AG98" s="306"/>
      <c r="AH98" s="306"/>
      <c r="AI98" s="306"/>
      <c r="AJ98" s="306"/>
      <c r="AK98" s="306"/>
      <c r="AL98" s="306"/>
      <c r="AM98" s="306"/>
      <c r="AN98" s="306"/>
      <c r="AO98" s="306"/>
      <c r="AP98" s="306"/>
      <c r="AQ98" s="306"/>
      <c r="AR98" s="306"/>
      <c r="AS98" s="306"/>
      <c r="AT98" s="306"/>
      <c r="AU98" s="306"/>
      <c r="AV98" s="306"/>
      <c r="AW98" s="306"/>
      <c r="AX98" s="306"/>
      <c r="AY98" s="306"/>
      <c r="AZ98" s="306"/>
      <c r="BA98" s="306"/>
      <c r="BB98" s="306"/>
      <c r="BC98" s="306"/>
      <c r="BD98" s="306"/>
    </row>
    <row r="99" spans="1:56">
      <c r="A99" s="369"/>
      <c r="B99" s="387" t="s">
        <v>7</v>
      </c>
      <c r="C99" s="388" t="s">
        <v>8</v>
      </c>
      <c r="D99" s="389" t="s">
        <v>9</v>
      </c>
      <c r="E99" s="388" t="s">
        <v>10</v>
      </c>
      <c r="F99" s="389" t="s">
        <v>11</v>
      </c>
      <c r="G99" s="390" t="s">
        <v>12</v>
      </c>
      <c r="H99" s="390" t="s">
        <v>13</v>
      </c>
      <c r="I99" s="390" t="s">
        <v>14</v>
      </c>
      <c r="J99" s="391" t="s">
        <v>15</v>
      </c>
      <c r="K99" s="388" t="s">
        <v>16</v>
      </c>
      <c r="L99" s="388" t="s">
        <v>17</v>
      </c>
      <c r="M99" s="389" t="s">
        <v>18</v>
      </c>
      <c r="N99" s="389" t="s">
        <v>19</v>
      </c>
      <c r="O99" s="389" t="s">
        <v>20</v>
      </c>
      <c r="P99" s="389" t="s">
        <v>21</v>
      </c>
      <c r="Q99" s="392" t="s">
        <v>22</v>
      </c>
      <c r="R99" s="393" t="s">
        <v>23</v>
      </c>
      <c r="S99" s="392" t="s">
        <v>24</v>
      </c>
      <c r="T99" s="394" t="s">
        <v>25</v>
      </c>
      <c r="U99" s="305"/>
      <c r="V99" s="306"/>
      <c r="W99" s="306"/>
      <c r="X99" s="306"/>
      <c r="Y99" s="306"/>
      <c r="Z99" s="306"/>
      <c r="AA99" s="306"/>
      <c r="AB99" s="306"/>
      <c r="AC99" s="306"/>
      <c r="AD99" s="306"/>
      <c r="AE99" s="306"/>
      <c r="AF99" s="306"/>
      <c r="AG99" s="306"/>
      <c r="AH99" s="306"/>
      <c r="AI99" s="306"/>
      <c r="AJ99" s="306"/>
      <c r="AK99" s="306"/>
      <c r="AL99" s="306"/>
      <c r="AM99" s="306"/>
      <c r="AN99" s="306"/>
      <c r="AO99" s="306"/>
      <c r="AP99" s="306"/>
      <c r="AQ99" s="306"/>
      <c r="AR99" s="306"/>
      <c r="AS99" s="306"/>
      <c r="AT99" s="306"/>
      <c r="AU99" s="306"/>
      <c r="AV99" s="306"/>
      <c r="AW99" s="306"/>
      <c r="AX99" s="306"/>
      <c r="AY99" s="306"/>
      <c r="AZ99" s="306"/>
      <c r="BA99" s="306"/>
      <c r="BB99" s="306"/>
      <c r="BC99" s="306"/>
      <c r="BD99" s="306"/>
    </row>
    <row r="100" spans="1:56">
      <c r="A100" s="395"/>
      <c r="B100" s="396" t="s">
        <v>0</v>
      </c>
      <c r="C100" s="397"/>
      <c r="D100" s="398" t="s">
        <v>0</v>
      </c>
      <c r="E100" s="398" t="s">
        <v>0</v>
      </c>
      <c r="F100" s="398" t="s">
        <v>0</v>
      </c>
      <c r="G100" s="399"/>
      <c r="H100" s="399" t="s">
        <v>0</v>
      </c>
      <c r="I100" s="757" t="s">
        <v>26</v>
      </c>
      <c r="J100" s="758"/>
      <c r="K100" s="400" t="s">
        <v>0</v>
      </c>
      <c r="L100" s="395"/>
      <c r="M100" s="400"/>
      <c r="N100" s="400"/>
      <c r="O100" s="400" t="s">
        <v>27</v>
      </c>
      <c r="P100" s="400"/>
      <c r="Q100" s="401"/>
      <c r="R100" s="402"/>
      <c r="S100" s="403"/>
      <c r="T100" s="403"/>
      <c r="U100" s="394"/>
      <c r="V100" s="306"/>
      <c r="W100" s="306"/>
      <c r="X100" s="306"/>
      <c r="Y100" s="306"/>
      <c r="Z100" s="306"/>
      <c r="AA100" s="306"/>
      <c r="AB100" s="306"/>
      <c r="AC100" s="306"/>
      <c r="AD100" s="306"/>
      <c r="AE100" s="306"/>
      <c r="AF100" s="306"/>
      <c r="AG100" s="306"/>
      <c r="AH100" s="306"/>
      <c r="AI100" s="306"/>
      <c r="AJ100" s="306"/>
      <c r="AK100" s="306"/>
      <c r="AL100" s="306"/>
      <c r="AM100" s="306"/>
      <c r="AN100" s="306"/>
      <c r="AO100" s="306"/>
      <c r="AP100" s="306"/>
      <c r="AQ100" s="306"/>
      <c r="AR100" s="306"/>
      <c r="AS100" s="306"/>
      <c r="AT100" s="306"/>
      <c r="AU100" s="306"/>
      <c r="AV100" s="306"/>
      <c r="AW100" s="306"/>
      <c r="AX100" s="306"/>
      <c r="AY100" s="306"/>
      <c r="AZ100" s="306"/>
      <c r="BA100" s="306"/>
      <c r="BB100" s="306"/>
      <c r="BC100" s="306"/>
      <c r="BD100" s="306"/>
    </row>
    <row r="101" spans="1:56">
      <c r="A101" s="404"/>
      <c r="B101" s="405" t="s">
        <v>28</v>
      </c>
      <c r="C101" s="399" t="s">
        <v>28</v>
      </c>
      <c r="D101" s="399" t="s">
        <v>29</v>
      </c>
      <c r="E101" s="399" t="s">
        <v>30</v>
      </c>
      <c r="F101" s="399" t="s">
        <v>0</v>
      </c>
      <c r="G101" s="399"/>
      <c r="H101" s="399" t="s">
        <v>0</v>
      </c>
      <c r="I101" s="759"/>
      <c r="J101" s="760"/>
      <c r="K101" s="406" t="s">
        <v>31</v>
      </c>
      <c r="L101" s="407" t="s">
        <v>32</v>
      </c>
      <c r="M101" s="407" t="s">
        <v>33</v>
      </c>
      <c r="N101" s="407" t="s">
        <v>34</v>
      </c>
      <c r="O101" s="407" t="s">
        <v>35</v>
      </c>
      <c r="P101" s="395" t="s">
        <v>36</v>
      </c>
      <c r="Q101" s="408" t="s">
        <v>37</v>
      </c>
      <c r="R101" s="409" t="s">
        <v>38</v>
      </c>
      <c r="S101" s="403" t="s">
        <v>39</v>
      </c>
      <c r="T101" s="410" t="s">
        <v>40</v>
      </c>
      <c r="U101" s="411"/>
      <c r="V101" s="306"/>
      <c r="W101" s="306"/>
      <c r="X101" s="306"/>
      <c r="Y101" s="306"/>
      <c r="Z101" s="306"/>
      <c r="AA101" s="306"/>
      <c r="AB101" s="306"/>
      <c r="AC101" s="306"/>
      <c r="AD101" s="306"/>
      <c r="AE101" s="306"/>
      <c r="AF101" s="306"/>
      <c r="AG101" s="306"/>
      <c r="AH101" s="306"/>
      <c r="AI101" s="306"/>
      <c r="AJ101" s="306"/>
      <c r="AK101" s="306"/>
      <c r="AL101" s="306"/>
      <c r="AM101" s="306"/>
      <c r="AN101" s="306"/>
      <c r="AO101" s="306"/>
      <c r="AP101" s="306"/>
      <c r="AQ101" s="306"/>
      <c r="AR101" s="306"/>
      <c r="AS101" s="306"/>
      <c r="AT101" s="306"/>
      <c r="AU101" s="306"/>
      <c r="AV101" s="306"/>
      <c r="AW101" s="306"/>
      <c r="AX101" s="306"/>
      <c r="AY101" s="306"/>
      <c r="AZ101" s="306"/>
      <c r="BA101" s="306"/>
      <c r="BB101" s="306"/>
      <c r="BC101" s="306"/>
      <c r="BD101" s="306"/>
    </row>
    <row r="102" spans="1:56">
      <c r="A102" s="412" t="s">
        <v>41</v>
      </c>
      <c r="B102" s="405" t="s">
        <v>42</v>
      </c>
      <c r="C102" s="399" t="s">
        <v>43</v>
      </c>
      <c r="D102" s="399" t="s">
        <v>44</v>
      </c>
      <c r="E102" s="399" t="s">
        <v>45</v>
      </c>
      <c r="F102" s="399" t="s">
        <v>46</v>
      </c>
      <c r="G102" s="399" t="s">
        <v>47</v>
      </c>
      <c r="H102" s="399" t="s">
        <v>48</v>
      </c>
      <c r="I102" s="477" t="s">
        <v>49</v>
      </c>
      <c r="J102" s="478" t="s">
        <v>50</v>
      </c>
      <c r="K102" s="410" t="s">
        <v>51</v>
      </c>
      <c r="L102" s="479" t="s">
        <v>52</v>
      </c>
      <c r="M102" s="479" t="s">
        <v>53</v>
      </c>
      <c r="N102" s="479" t="s">
        <v>54</v>
      </c>
      <c r="O102" s="479" t="s">
        <v>55</v>
      </c>
      <c r="P102" s="480" t="s">
        <v>56</v>
      </c>
      <c r="Q102" s="481" t="s">
        <v>57</v>
      </c>
      <c r="R102" s="482" t="s">
        <v>57</v>
      </c>
      <c r="S102" s="410" t="s">
        <v>58</v>
      </c>
      <c r="T102" s="479" t="s">
        <v>59</v>
      </c>
      <c r="U102" s="411"/>
      <c r="V102" s="306"/>
      <c r="W102" s="306"/>
      <c r="X102" s="306"/>
      <c r="Y102" s="306"/>
      <c r="Z102" s="306"/>
      <c r="AA102" s="306"/>
      <c r="AB102" s="306"/>
      <c r="AC102" s="306"/>
      <c r="AD102" s="306"/>
      <c r="AE102" s="306"/>
      <c r="AF102" s="306"/>
      <c r="AG102" s="306"/>
      <c r="AH102" s="306"/>
      <c r="AI102" s="306"/>
      <c r="AJ102" s="306"/>
      <c r="AK102" s="306"/>
      <c r="AL102" s="306"/>
      <c r="AM102" s="306"/>
      <c r="AN102" s="306"/>
      <c r="AO102" s="306"/>
      <c r="AP102" s="306"/>
      <c r="AQ102" s="306"/>
      <c r="AR102" s="306"/>
      <c r="AS102" s="306"/>
      <c r="AT102" s="306"/>
      <c r="AU102" s="306"/>
      <c r="AV102" s="306"/>
      <c r="AW102" s="306"/>
      <c r="AX102" s="306"/>
      <c r="AY102" s="306"/>
      <c r="AZ102" s="306"/>
      <c r="BA102" s="306"/>
      <c r="BB102" s="306"/>
      <c r="BC102" s="306"/>
      <c r="BD102" s="306"/>
    </row>
    <row r="103" spans="1:56">
      <c r="A103" s="538">
        <v>26</v>
      </c>
      <c r="B103" s="137">
        <v>6694</v>
      </c>
      <c r="C103" s="136" t="s">
        <v>266</v>
      </c>
      <c r="D103" s="136" t="s">
        <v>275</v>
      </c>
      <c r="E103" s="293" t="s">
        <v>276</v>
      </c>
      <c r="F103" s="301">
        <v>38908</v>
      </c>
      <c r="G103" s="301">
        <v>0</v>
      </c>
      <c r="H103" s="301">
        <f>+L143</f>
        <v>13617.8</v>
      </c>
      <c r="I103" s="130"/>
      <c r="J103" s="539">
        <v>0</v>
      </c>
      <c r="K103" s="301">
        <f t="shared" ref="K103:K114" si="13">(+F103+G103+H103+J103)</f>
        <v>52525.8</v>
      </c>
      <c r="L103" s="540">
        <f>+ROUND((K103*0.3077),0)</f>
        <v>16162</v>
      </c>
      <c r="M103" s="301">
        <v>495</v>
      </c>
      <c r="N103" s="304">
        <v>0</v>
      </c>
      <c r="O103" s="304">
        <f>+ROUND((K103*0.0145),0)</f>
        <v>762</v>
      </c>
      <c r="P103" s="304">
        <v>187</v>
      </c>
      <c r="Q103" s="301">
        <v>9596</v>
      </c>
      <c r="R103" s="301">
        <v>0</v>
      </c>
      <c r="S103" s="304">
        <f t="shared" ref="S103:S114" si="14">+L103+M103+N103+O103+P103+Q103+R103</f>
        <v>27202</v>
      </c>
      <c r="T103" s="304">
        <f t="shared" ref="T103:T114" si="15">+K103+S103</f>
        <v>79727.8</v>
      </c>
      <c r="U103" s="411"/>
      <c r="V103" s="306"/>
      <c r="W103" s="306"/>
      <c r="X103" s="306"/>
      <c r="Y103" s="306"/>
      <c r="Z103" s="306"/>
      <c r="AA103" s="306"/>
      <c r="AB103" s="306"/>
      <c r="AC103" s="306"/>
      <c r="AD103" s="306"/>
      <c r="AE103" s="306"/>
      <c r="AF103" s="306"/>
      <c r="AG103" s="306"/>
      <c r="AH103" s="306"/>
      <c r="AI103" s="306"/>
      <c r="AJ103" s="306"/>
      <c r="AK103" s="306"/>
      <c r="AL103" s="306"/>
      <c r="AM103" s="306"/>
      <c r="AN103" s="306"/>
      <c r="AO103" s="306"/>
      <c r="AP103" s="306"/>
      <c r="AQ103" s="306"/>
      <c r="AR103" s="306"/>
      <c r="AS103" s="306"/>
      <c r="AT103" s="306"/>
      <c r="AU103" s="306"/>
      <c r="AV103" s="306"/>
      <c r="AW103" s="306"/>
      <c r="AX103" s="306"/>
      <c r="AY103" s="306"/>
      <c r="AZ103" s="306"/>
      <c r="BA103" s="306"/>
      <c r="BB103" s="306"/>
      <c r="BC103" s="306"/>
      <c r="BD103" s="306"/>
    </row>
    <row r="104" spans="1:56">
      <c r="A104" s="538">
        <f t="shared" ref="A104:A127" si="16">A103+1</f>
        <v>27</v>
      </c>
      <c r="B104" s="273">
        <v>6867</v>
      </c>
      <c r="C104" s="264" t="s">
        <v>266</v>
      </c>
      <c r="D104" s="264" t="s">
        <v>277</v>
      </c>
      <c r="E104" s="293" t="s">
        <v>455</v>
      </c>
      <c r="F104" s="312">
        <v>35008</v>
      </c>
      <c r="G104" s="541">
        <v>0</v>
      </c>
      <c r="H104" s="309">
        <f>+L144</f>
        <v>12252.8</v>
      </c>
      <c r="I104" s="242"/>
      <c r="J104" s="285">
        <v>0</v>
      </c>
      <c r="K104" s="542">
        <f t="shared" si="13"/>
        <v>47260.800000000003</v>
      </c>
      <c r="L104" s="542">
        <f t="shared" ref="L104:L126" si="17">+ROUND((K104*0.3077),0)</f>
        <v>14542</v>
      </c>
      <c r="M104" s="425">
        <v>495</v>
      </c>
      <c r="N104" s="426">
        <v>0</v>
      </c>
      <c r="O104" s="427">
        <f>+ROUND((K104*0.0145),0)</f>
        <v>685</v>
      </c>
      <c r="P104" s="425">
        <v>187</v>
      </c>
      <c r="Q104" s="167">
        <v>6117</v>
      </c>
      <c r="R104" s="167">
        <v>0</v>
      </c>
      <c r="S104" s="542">
        <f t="shared" si="14"/>
        <v>22026</v>
      </c>
      <c r="T104" s="542">
        <f t="shared" si="15"/>
        <v>69286.8</v>
      </c>
      <c r="U104" s="305"/>
      <c r="V104" s="306"/>
      <c r="W104" s="306"/>
      <c r="X104" s="306"/>
      <c r="Y104" s="306"/>
      <c r="Z104" s="306"/>
      <c r="AA104" s="306"/>
      <c r="AB104" s="306"/>
      <c r="AC104" s="306"/>
      <c r="AD104" s="306"/>
      <c r="AE104" s="306"/>
      <c r="AF104" s="306"/>
      <c r="AG104" s="306"/>
      <c r="AH104" s="306"/>
      <c r="AI104" s="306"/>
      <c r="AJ104" s="306"/>
      <c r="AK104" s="306"/>
      <c r="AL104" s="306"/>
      <c r="AM104" s="306"/>
      <c r="AN104" s="306"/>
      <c r="AO104" s="306"/>
      <c r="AP104" s="306"/>
      <c r="AQ104" s="306"/>
      <c r="AR104" s="306"/>
      <c r="AS104" s="306"/>
      <c r="AT104" s="306"/>
      <c r="AU104" s="306"/>
      <c r="AV104" s="306"/>
      <c r="AW104" s="306"/>
      <c r="AX104" s="306"/>
      <c r="AY104" s="306"/>
      <c r="AZ104" s="306"/>
      <c r="BA104" s="306"/>
      <c r="BB104" s="306"/>
      <c r="BC104" s="306"/>
      <c r="BD104" s="306"/>
    </row>
    <row r="105" spans="1:56">
      <c r="A105" s="538">
        <f t="shared" si="16"/>
        <v>28</v>
      </c>
      <c r="B105" s="161">
        <v>6959</v>
      </c>
      <c r="C105" s="164" t="s">
        <v>266</v>
      </c>
      <c r="D105" s="334" t="s">
        <v>279</v>
      </c>
      <c r="E105" s="429" t="s">
        <v>278</v>
      </c>
      <c r="F105" s="321">
        <v>33731</v>
      </c>
      <c r="G105" s="541">
        <v>0</v>
      </c>
      <c r="H105" s="309">
        <f>+L145</f>
        <v>11805.85</v>
      </c>
      <c r="I105" s="265">
        <v>45977</v>
      </c>
      <c r="J105" s="136">
        <v>1171</v>
      </c>
      <c r="K105" s="542">
        <f t="shared" si="13"/>
        <v>46707.85</v>
      </c>
      <c r="L105" s="542">
        <f t="shared" si="17"/>
        <v>14372</v>
      </c>
      <c r="M105" s="543">
        <v>495</v>
      </c>
      <c r="N105" s="426">
        <v>0</v>
      </c>
      <c r="O105" s="321">
        <f>+ROUND((K105*0.0145),0)</f>
        <v>677</v>
      </c>
      <c r="P105" s="321">
        <v>187</v>
      </c>
      <c r="Q105" s="167">
        <v>6117</v>
      </c>
      <c r="R105" s="167">
        <v>298</v>
      </c>
      <c r="S105" s="542">
        <f t="shared" si="14"/>
        <v>22146</v>
      </c>
      <c r="T105" s="542">
        <f t="shared" si="15"/>
        <v>68853.850000000006</v>
      </c>
      <c r="U105" s="305"/>
      <c r="V105" s="306"/>
      <c r="W105" s="306"/>
      <c r="X105" s="306"/>
      <c r="Y105" s="306"/>
      <c r="Z105" s="306"/>
      <c r="AA105" s="306"/>
      <c r="AB105" s="306"/>
      <c r="AC105" s="306"/>
      <c r="AD105" s="306"/>
      <c r="AE105" s="306"/>
      <c r="AF105" s="306"/>
      <c r="AG105" s="306"/>
      <c r="AH105" s="306"/>
      <c r="AI105" s="306"/>
      <c r="AJ105" s="306"/>
      <c r="AK105" s="306"/>
      <c r="AL105" s="306"/>
      <c r="AM105" s="306"/>
      <c r="AN105" s="306"/>
      <c r="AO105" s="306"/>
      <c r="AP105" s="306"/>
      <c r="AQ105" s="306"/>
      <c r="AR105" s="306"/>
      <c r="AS105" s="306"/>
      <c r="AT105" s="306"/>
      <c r="AU105" s="306"/>
      <c r="AV105" s="306"/>
      <c r="AW105" s="306"/>
      <c r="AX105" s="306"/>
      <c r="AY105" s="306"/>
      <c r="AZ105" s="306"/>
      <c r="BA105" s="306"/>
      <c r="BB105" s="306"/>
      <c r="BC105" s="306"/>
      <c r="BD105" s="306"/>
    </row>
    <row r="106" spans="1:56">
      <c r="A106" s="538">
        <f t="shared" si="16"/>
        <v>29</v>
      </c>
      <c r="B106" s="161">
        <v>6974</v>
      </c>
      <c r="C106" s="164" t="s">
        <v>266</v>
      </c>
      <c r="D106" s="334" t="s">
        <v>280</v>
      </c>
      <c r="E106" s="433" t="s">
        <v>278</v>
      </c>
      <c r="F106" s="425">
        <v>33731</v>
      </c>
      <c r="G106" s="541">
        <v>0</v>
      </c>
      <c r="H106" s="309">
        <f>+L146</f>
        <v>11805.85</v>
      </c>
      <c r="I106" s="287"/>
      <c r="J106" s="142">
        <v>0</v>
      </c>
      <c r="K106" s="542">
        <f t="shared" si="13"/>
        <v>45536.85</v>
      </c>
      <c r="L106" s="542">
        <f t="shared" si="17"/>
        <v>14012</v>
      </c>
      <c r="M106" s="543">
        <v>495</v>
      </c>
      <c r="N106" s="426">
        <v>0</v>
      </c>
      <c r="O106" s="321">
        <f>+ROUND((K106*0.0145),0)</f>
        <v>660</v>
      </c>
      <c r="P106" s="321">
        <v>187</v>
      </c>
      <c r="Q106" s="142">
        <v>6117</v>
      </c>
      <c r="R106" s="142">
        <v>298</v>
      </c>
      <c r="S106" s="542">
        <f t="shared" si="14"/>
        <v>21769</v>
      </c>
      <c r="T106" s="542">
        <f t="shared" si="15"/>
        <v>67305.850000000006</v>
      </c>
      <c r="U106" s="305"/>
      <c r="V106" s="306"/>
      <c r="W106" s="306"/>
      <c r="X106" s="306"/>
      <c r="Y106" s="306"/>
      <c r="Z106" s="306"/>
      <c r="AA106" s="306"/>
      <c r="AB106" s="306"/>
      <c r="AC106" s="306"/>
      <c r="AD106" s="306"/>
      <c r="AE106" s="306"/>
      <c r="AF106" s="306"/>
      <c r="AG106" s="306"/>
      <c r="AH106" s="306"/>
      <c r="AI106" s="306"/>
      <c r="AJ106" s="306"/>
      <c r="AK106" s="306"/>
      <c r="AL106" s="306"/>
      <c r="AM106" s="306"/>
      <c r="AN106" s="306"/>
      <c r="AO106" s="306"/>
      <c r="AP106" s="306"/>
      <c r="AQ106" s="306"/>
      <c r="AR106" s="306"/>
      <c r="AS106" s="306"/>
      <c r="AT106" s="306"/>
      <c r="AU106" s="306"/>
      <c r="AV106" s="306"/>
      <c r="AW106" s="306"/>
      <c r="AX106" s="306"/>
      <c r="AY106" s="306"/>
      <c r="AZ106" s="306"/>
      <c r="BA106" s="306"/>
      <c r="BB106" s="306"/>
      <c r="BC106" s="306"/>
      <c r="BD106" s="306"/>
    </row>
    <row r="107" spans="1:56">
      <c r="A107" s="538">
        <f t="shared" si="16"/>
        <v>30</v>
      </c>
      <c r="B107" s="161">
        <v>6884</v>
      </c>
      <c r="C107" s="157" t="s">
        <v>107</v>
      </c>
      <c r="D107" s="340" t="s">
        <v>281</v>
      </c>
      <c r="E107" s="437" t="s">
        <v>282</v>
      </c>
      <c r="F107" s="427">
        <v>73072</v>
      </c>
      <c r="G107" s="541">
        <v>0</v>
      </c>
      <c r="H107" s="309">
        <f>+L147</f>
        <v>25575.200000000001</v>
      </c>
      <c r="I107" s="130"/>
      <c r="J107" s="124">
        <v>0</v>
      </c>
      <c r="K107" s="542">
        <f t="shared" si="13"/>
        <v>98647.2</v>
      </c>
      <c r="L107" s="542">
        <f t="shared" si="17"/>
        <v>30354</v>
      </c>
      <c r="M107" s="323">
        <v>495</v>
      </c>
      <c r="N107" s="542">
        <v>0</v>
      </c>
      <c r="O107" s="542">
        <f>K107*1.45%</f>
        <v>1430.3843999999999</v>
      </c>
      <c r="P107" s="312">
        <v>187</v>
      </c>
      <c r="Q107" s="124">
        <v>9596</v>
      </c>
      <c r="R107" s="124">
        <v>329</v>
      </c>
      <c r="S107" s="542">
        <f t="shared" si="14"/>
        <v>42391.384399999995</v>
      </c>
      <c r="T107" s="542">
        <f t="shared" si="15"/>
        <v>141038.58439999999</v>
      </c>
      <c r="U107" s="305"/>
      <c r="V107" s="306"/>
      <c r="W107" s="306"/>
      <c r="X107" s="306"/>
      <c r="Y107" s="306"/>
      <c r="Z107" s="306"/>
      <c r="AA107" s="306"/>
    </row>
    <row r="108" spans="1:56">
      <c r="A108" s="538">
        <f t="shared" si="16"/>
        <v>31</v>
      </c>
      <c r="B108" s="161">
        <v>6794</v>
      </c>
      <c r="C108" s="157" t="s">
        <v>107</v>
      </c>
      <c r="D108" s="334" t="s">
        <v>437</v>
      </c>
      <c r="E108" s="293" t="s">
        <v>109</v>
      </c>
      <c r="F108" s="312">
        <v>54918</v>
      </c>
      <c r="G108" s="541">
        <v>0</v>
      </c>
      <c r="H108" s="309">
        <f t="shared" ref="H108:H114" si="18">+L149</f>
        <v>19221.3</v>
      </c>
      <c r="I108" s="242"/>
      <c r="J108" s="285">
        <v>0</v>
      </c>
      <c r="K108" s="542">
        <f t="shared" si="13"/>
        <v>74139.3</v>
      </c>
      <c r="L108" s="542">
        <f t="shared" si="17"/>
        <v>22813</v>
      </c>
      <c r="M108" s="323">
        <v>495</v>
      </c>
      <c r="N108" s="542">
        <v>0</v>
      </c>
      <c r="O108" s="542">
        <f t="shared" ref="O108:O114" si="19">+ROUND((K108*0.0145),0)</f>
        <v>1075</v>
      </c>
      <c r="P108" s="312">
        <v>187</v>
      </c>
      <c r="Q108" s="136">
        <v>8310</v>
      </c>
      <c r="R108" s="136">
        <v>486</v>
      </c>
      <c r="S108" s="542">
        <f t="shared" si="14"/>
        <v>33366</v>
      </c>
      <c r="T108" s="542">
        <f t="shared" si="15"/>
        <v>107505.3</v>
      </c>
      <c r="U108" s="305"/>
      <c r="V108" s="306"/>
      <c r="W108" s="306"/>
      <c r="X108" s="306"/>
      <c r="Y108" s="306"/>
      <c r="Z108" s="306"/>
      <c r="AA108" s="306"/>
    </row>
    <row r="109" spans="1:56">
      <c r="A109" s="538">
        <f t="shared" si="16"/>
        <v>32</v>
      </c>
      <c r="B109" s="223">
        <v>6976</v>
      </c>
      <c r="C109" s="142" t="s">
        <v>237</v>
      </c>
      <c r="D109" s="334" t="s">
        <v>438</v>
      </c>
      <c r="E109" s="293" t="s">
        <v>109</v>
      </c>
      <c r="F109" s="312">
        <v>54918</v>
      </c>
      <c r="G109" s="541">
        <v>0</v>
      </c>
      <c r="H109" s="309">
        <f t="shared" si="18"/>
        <v>0</v>
      </c>
      <c r="I109" s="242"/>
      <c r="J109" s="285">
        <v>0</v>
      </c>
      <c r="K109" s="542">
        <f t="shared" si="13"/>
        <v>54918</v>
      </c>
      <c r="L109" s="542">
        <f t="shared" si="17"/>
        <v>16898</v>
      </c>
      <c r="M109" s="323">
        <v>495</v>
      </c>
      <c r="N109" s="542">
        <v>0</v>
      </c>
      <c r="O109" s="542">
        <f t="shared" si="19"/>
        <v>796</v>
      </c>
      <c r="P109" s="324">
        <v>187</v>
      </c>
      <c r="Q109" s="167">
        <v>8310</v>
      </c>
      <c r="R109" s="167">
        <v>486</v>
      </c>
      <c r="S109" s="542">
        <f t="shared" si="14"/>
        <v>27172</v>
      </c>
      <c r="T109" s="542">
        <f t="shared" si="15"/>
        <v>82090</v>
      </c>
      <c r="U109" s="305"/>
      <c r="V109" s="306"/>
      <c r="W109" s="306"/>
      <c r="X109" s="306"/>
      <c r="Y109" s="306"/>
      <c r="Z109" s="306"/>
      <c r="AA109" s="306"/>
    </row>
    <row r="110" spans="1:56">
      <c r="A110" s="538">
        <f t="shared" si="16"/>
        <v>33</v>
      </c>
      <c r="B110" s="161">
        <v>6876</v>
      </c>
      <c r="C110" s="157" t="s">
        <v>107</v>
      </c>
      <c r="D110" s="347" t="s">
        <v>285</v>
      </c>
      <c r="E110" s="293" t="s">
        <v>109</v>
      </c>
      <c r="F110" s="312">
        <v>54918</v>
      </c>
      <c r="G110" s="541">
        <v>0</v>
      </c>
      <c r="H110" s="309">
        <f t="shared" si="18"/>
        <v>19221.3</v>
      </c>
      <c r="I110" s="242"/>
      <c r="J110" s="285">
        <v>0</v>
      </c>
      <c r="K110" s="542">
        <f t="shared" si="13"/>
        <v>74139.3</v>
      </c>
      <c r="L110" s="542">
        <f t="shared" si="17"/>
        <v>22813</v>
      </c>
      <c r="M110" s="543">
        <v>495</v>
      </c>
      <c r="N110" s="426">
        <v>0</v>
      </c>
      <c r="O110" s="426">
        <f t="shared" si="19"/>
        <v>1075</v>
      </c>
      <c r="P110" s="321">
        <v>187</v>
      </c>
      <c r="Q110" s="167">
        <v>8310</v>
      </c>
      <c r="R110" s="167">
        <v>486</v>
      </c>
      <c r="S110" s="542">
        <f t="shared" si="14"/>
        <v>33366</v>
      </c>
      <c r="T110" s="542">
        <f t="shared" si="15"/>
        <v>107505.3</v>
      </c>
      <c r="U110" s="305"/>
      <c r="V110" s="306"/>
      <c r="W110" s="306"/>
      <c r="X110" s="306"/>
      <c r="Y110" s="306"/>
      <c r="Z110" s="306"/>
      <c r="AA110" s="306"/>
    </row>
    <row r="111" spans="1:56">
      <c r="A111" s="538">
        <f t="shared" si="16"/>
        <v>34</v>
      </c>
      <c r="B111" s="161">
        <v>6692</v>
      </c>
      <c r="C111" s="157" t="s">
        <v>107</v>
      </c>
      <c r="D111" s="334" t="s">
        <v>286</v>
      </c>
      <c r="E111" s="293" t="s">
        <v>111</v>
      </c>
      <c r="F111" s="312">
        <v>59159</v>
      </c>
      <c r="G111" s="541">
        <v>0</v>
      </c>
      <c r="H111" s="309">
        <f t="shared" si="18"/>
        <v>20705.650000000001</v>
      </c>
      <c r="I111" s="242"/>
      <c r="J111" s="285">
        <v>0</v>
      </c>
      <c r="K111" s="542">
        <f t="shared" si="13"/>
        <v>79864.649999999994</v>
      </c>
      <c r="L111" s="542">
        <f t="shared" si="17"/>
        <v>24574</v>
      </c>
      <c r="M111" s="323">
        <v>495</v>
      </c>
      <c r="N111" s="544">
        <v>0</v>
      </c>
      <c r="O111" s="439">
        <f t="shared" si="19"/>
        <v>1158</v>
      </c>
      <c r="P111" s="324">
        <v>187</v>
      </c>
      <c r="Q111" s="167">
        <v>6117</v>
      </c>
      <c r="R111" s="167">
        <v>298</v>
      </c>
      <c r="S111" s="542">
        <f t="shared" si="14"/>
        <v>32829</v>
      </c>
      <c r="T111" s="542">
        <f t="shared" si="15"/>
        <v>112693.65</v>
      </c>
      <c r="U111" s="305"/>
      <c r="V111" s="306"/>
      <c r="W111" s="306"/>
      <c r="X111" s="306"/>
      <c r="Y111" s="306"/>
      <c r="Z111" s="306"/>
      <c r="AA111" s="306"/>
    </row>
    <row r="112" spans="1:56">
      <c r="A112" s="538">
        <f t="shared" si="16"/>
        <v>35</v>
      </c>
      <c r="B112" s="161">
        <v>6955</v>
      </c>
      <c r="C112" s="157" t="s">
        <v>107</v>
      </c>
      <c r="D112" s="334" t="s">
        <v>287</v>
      </c>
      <c r="E112" s="293" t="s">
        <v>282</v>
      </c>
      <c r="F112" s="312">
        <v>73072</v>
      </c>
      <c r="G112" s="541"/>
      <c r="H112" s="309">
        <f t="shared" si="18"/>
        <v>25575.200000000001</v>
      </c>
      <c r="I112" s="242"/>
      <c r="J112" s="285">
        <v>0</v>
      </c>
      <c r="K112" s="542">
        <f t="shared" si="13"/>
        <v>98647.2</v>
      </c>
      <c r="L112" s="542">
        <f t="shared" si="17"/>
        <v>30354</v>
      </c>
      <c r="M112" s="323">
        <v>495</v>
      </c>
      <c r="N112" s="542">
        <v>0</v>
      </c>
      <c r="O112" s="542">
        <f t="shared" si="19"/>
        <v>1430</v>
      </c>
      <c r="P112" s="312">
        <v>187</v>
      </c>
      <c r="Q112" s="167">
        <v>6117</v>
      </c>
      <c r="R112" s="167">
        <v>298</v>
      </c>
      <c r="S112" s="542">
        <f t="shared" si="14"/>
        <v>38881</v>
      </c>
      <c r="T112" s="542">
        <f t="shared" si="15"/>
        <v>137528.20000000001</v>
      </c>
      <c r="U112" s="305"/>
      <c r="V112" s="306"/>
      <c r="W112" s="306"/>
      <c r="X112" s="306"/>
      <c r="Y112" s="306"/>
      <c r="Z112" s="306"/>
      <c r="AA112" s="306"/>
    </row>
    <row r="113" spans="1:27">
      <c r="A113" s="538">
        <f t="shared" si="16"/>
        <v>36</v>
      </c>
      <c r="B113" s="161">
        <v>6018</v>
      </c>
      <c r="C113" s="230" t="s">
        <v>107</v>
      </c>
      <c r="D113" s="340" t="s">
        <v>288</v>
      </c>
      <c r="E113" s="441" t="s">
        <v>109</v>
      </c>
      <c r="F113" s="442">
        <v>54918</v>
      </c>
      <c r="G113" s="427">
        <v>0</v>
      </c>
      <c r="H113" s="92">
        <f t="shared" si="18"/>
        <v>19221.3</v>
      </c>
      <c r="I113" s="242"/>
      <c r="J113" s="285">
        <v>0</v>
      </c>
      <c r="K113" s="542">
        <f t="shared" si="13"/>
        <v>74139.3</v>
      </c>
      <c r="L113" s="541">
        <f t="shared" si="17"/>
        <v>22813</v>
      </c>
      <c r="M113" s="312">
        <v>495</v>
      </c>
      <c r="N113" s="542">
        <v>0</v>
      </c>
      <c r="O113" s="542">
        <f t="shared" si="19"/>
        <v>1075</v>
      </c>
      <c r="P113" s="312">
        <v>187</v>
      </c>
      <c r="Q113" s="167">
        <v>8310</v>
      </c>
      <c r="R113" s="167">
        <v>486</v>
      </c>
      <c r="S113" s="542">
        <f t="shared" si="14"/>
        <v>33366</v>
      </c>
      <c r="T113" s="542">
        <f t="shared" si="15"/>
        <v>107505.3</v>
      </c>
      <c r="U113" s="305"/>
      <c r="V113" s="306"/>
      <c r="W113" s="306"/>
      <c r="X113" s="306"/>
      <c r="Y113" s="306"/>
      <c r="Z113" s="306"/>
      <c r="AA113" s="306"/>
    </row>
    <row r="114" spans="1:27">
      <c r="A114" s="538">
        <f t="shared" si="16"/>
        <v>37</v>
      </c>
      <c r="B114" s="161">
        <v>6788</v>
      </c>
      <c r="C114" s="230" t="s">
        <v>107</v>
      </c>
      <c r="D114" s="340" t="s">
        <v>288</v>
      </c>
      <c r="E114" s="293" t="s">
        <v>109</v>
      </c>
      <c r="F114" s="312">
        <v>54918</v>
      </c>
      <c r="G114" s="427"/>
      <c r="H114" s="92">
        <f t="shared" si="18"/>
        <v>17405.849999999999</v>
      </c>
      <c r="I114" s="242"/>
      <c r="J114" s="285">
        <v>0</v>
      </c>
      <c r="K114" s="542">
        <f t="shared" si="13"/>
        <v>72323.850000000006</v>
      </c>
      <c r="L114" s="541">
        <f t="shared" si="17"/>
        <v>22254</v>
      </c>
      <c r="M114" s="312">
        <v>495</v>
      </c>
      <c r="N114" s="542">
        <v>0</v>
      </c>
      <c r="O114" s="542">
        <f t="shared" si="19"/>
        <v>1049</v>
      </c>
      <c r="P114" s="312">
        <v>187</v>
      </c>
      <c r="Q114" s="167">
        <v>8310</v>
      </c>
      <c r="R114" s="167">
        <v>486</v>
      </c>
      <c r="S114" s="542">
        <f t="shared" si="14"/>
        <v>32781</v>
      </c>
      <c r="T114" s="542">
        <f t="shared" si="15"/>
        <v>105104.85</v>
      </c>
      <c r="U114" s="305"/>
      <c r="V114" s="306"/>
      <c r="W114" s="306"/>
      <c r="X114" s="306"/>
      <c r="Y114" s="306"/>
      <c r="Z114" s="306"/>
      <c r="AA114" s="306"/>
    </row>
    <row r="115" spans="1:27">
      <c r="A115" s="538">
        <f t="shared" si="16"/>
        <v>38</v>
      </c>
      <c r="B115" s="161">
        <v>6882</v>
      </c>
      <c r="C115" s="136" t="s">
        <v>112</v>
      </c>
      <c r="D115" s="347" t="s">
        <v>289</v>
      </c>
      <c r="E115" s="293" t="s">
        <v>129</v>
      </c>
      <c r="F115" s="312">
        <v>49731</v>
      </c>
      <c r="G115" s="427">
        <v>0</v>
      </c>
      <c r="H115" s="92">
        <f>+L155</f>
        <v>17405.849999999999</v>
      </c>
      <c r="I115" s="242"/>
      <c r="J115" s="285">
        <v>0</v>
      </c>
      <c r="K115" s="542">
        <f>(+F115+G115+H115+J115)</f>
        <v>67136.850000000006</v>
      </c>
      <c r="L115" s="541">
        <f t="shared" si="17"/>
        <v>20658</v>
      </c>
      <c r="M115" s="312">
        <v>495</v>
      </c>
      <c r="N115" s="542">
        <v>0</v>
      </c>
      <c r="O115" s="542">
        <f>+ROUND((K115*0.0145),0)</f>
        <v>973</v>
      </c>
      <c r="P115" s="312">
        <v>187</v>
      </c>
      <c r="Q115" s="167">
        <v>8310</v>
      </c>
      <c r="R115" s="167">
        <v>486</v>
      </c>
      <c r="S115" s="542">
        <f>+L115+M115+N115+O115+P115+Q115+R115</f>
        <v>31109</v>
      </c>
      <c r="T115" s="542">
        <f>+K115+S115</f>
        <v>98245.85</v>
      </c>
      <c r="U115" s="305"/>
      <c r="V115" s="306"/>
      <c r="W115" s="306"/>
      <c r="X115" s="306"/>
      <c r="Y115" s="306"/>
      <c r="Z115" s="306"/>
      <c r="AA115" s="306"/>
    </row>
    <row r="116" spans="1:27">
      <c r="A116" s="538">
        <f t="shared" si="16"/>
        <v>39</v>
      </c>
      <c r="B116" s="161">
        <v>6690</v>
      </c>
      <c r="C116" s="136" t="s">
        <v>112</v>
      </c>
      <c r="D116" s="347" t="s">
        <v>290</v>
      </c>
      <c r="E116" s="293" t="s">
        <v>129</v>
      </c>
      <c r="F116" s="312">
        <v>49731</v>
      </c>
      <c r="G116" s="427">
        <v>0</v>
      </c>
      <c r="H116" s="92">
        <f>+L156</f>
        <v>17405.849999999999</v>
      </c>
      <c r="I116" s="492"/>
      <c r="J116" s="285">
        <v>0</v>
      </c>
      <c r="K116" s="542">
        <f t="shared" ref="K116" si="20">(+F116+G116+H116+J116)</f>
        <v>67136.850000000006</v>
      </c>
      <c r="L116" s="541">
        <f t="shared" si="17"/>
        <v>20658</v>
      </c>
      <c r="M116" s="312">
        <v>495</v>
      </c>
      <c r="N116" s="542">
        <v>0</v>
      </c>
      <c r="O116" s="542">
        <f t="shared" ref="O116" si="21">+ROUND((K116*0.0145),0)</f>
        <v>973</v>
      </c>
      <c r="P116" s="312">
        <v>187</v>
      </c>
      <c r="Q116" s="136">
        <v>8310</v>
      </c>
      <c r="R116" s="136">
        <v>486</v>
      </c>
      <c r="S116" s="542">
        <f t="shared" ref="S116" si="22">+L116+M116+N116+O116+P116+Q116+R116</f>
        <v>31109</v>
      </c>
      <c r="T116" s="542">
        <f t="shared" ref="T116" si="23">+K116+S116</f>
        <v>98245.85</v>
      </c>
      <c r="U116" s="305"/>
      <c r="V116" s="306"/>
      <c r="W116" s="306"/>
      <c r="X116" s="306"/>
      <c r="Y116" s="306"/>
      <c r="Z116" s="306"/>
      <c r="AA116" s="306"/>
    </row>
    <row r="117" spans="1:27">
      <c r="A117" s="538">
        <f t="shared" si="16"/>
        <v>40</v>
      </c>
      <c r="B117" s="286">
        <v>7220</v>
      </c>
      <c r="C117" s="272" t="s">
        <v>112</v>
      </c>
      <c r="D117" s="494" t="s">
        <v>291</v>
      </c>
      <c r="E117" s="293">
        <v>51615</v>
      </c>
      <c r="F117" s="312">
        <v>49731</v>
      </c>
      <c r="G117" s="427">
        <v>0</v>
      </c>
      <c r="H117" s="92">
        <f>+L148</f>
        <v>17405.849999999999</v>
      </c>
      <c r="I117" s="242"/>
      <c r="J117" s="285">
        <v>0</v>
      </c>
      <c r="K117" s="542">
        <f>(+F117+G117+H117+J117)</f>
        <v>67136.850000000006</v>
      </c>
      <c r="L117" s="541">
        <f t="shared" si="17"/>
        <v>20658</v>
      </c>
      <c r="M117" s="312">
        <v>494</v>
      </c>
      <c r="N117" s="542">
        <v>0</v>
      </c>
      <c r="O117" s="542">
        <f>ROUND((K117*0.0145),0)</f>
        <v>973</v>
      </c>
      <c r="P117" s="312">
        <v>187</v>
      </c>
      <c r="Q117" s="167">
        <v>8310</v>
      </c>
      <c r="R117" s="167">
        <v>486</v>
      </c>
      <c r="S117" s="542">
        <f>+L117+M117+N117+O117+P117+Q117+R117</f>
        <v>31108</v>
      </c>
      <c r="T117" s="542">
        <f>+K117+S117</f>
        <v>98244.85</v>
      </c>
      <c r="U117" s="305"/>
      <c r="V117" s="306"/>
      <c r="W117" s="306"/>
      <c r="X117" s="306"/>
      <c r="Y117" s="306"/>
      <c r="Z117" s="306"/>
      <c r="AA117" s="306"/>
    </row>
    <row r="118" spans="1:27">
      <c r="A118" s="538">
        <f t="shared" si="16"/>
        <v>41</v>
      </c>
      <c r="B118" s="161">
        <v>7223</v>
      </c>
      <c r="C118" s="136" t="s">
        <v>292</v>
      </c>
      <c r="D118" s="347" t="s">
        <v>293</v>
      </c>
      <c r="E118" s="293" t="s">
        <v>439</v>
      </c>
      <c r="F118" s="312">
        <v>46978</v>
      </c>
      <c r="G118" s="427">
        <v>0</v>
      </c>
      <c r="H118" s="92">
        <f>+L157</f>
        <v>16442.3</v>
      </c>
      <c r="I118" s="492"/>
      <c r="J118" s="285">
        <v>0</v>
      </c>
      <c r="K118" s="542">
        <f t="shared" ref="K118:K126" si="24">(+F118+G118+H118+J118)</f>
        <v>63420.3</v>
      </c>
      <c r="L118" s="541">
        <f t="shared" si="17"/>
        <v>19514</v>
      </c>
      <c r="M118" s="312">
        <v>495</v>
      </c>
      <c r="N118" s="542">
        <v>0</v>
      </c>
      <c r="O118" s="542">
        <f t="shared" ref="O118:O119" si="25">+ROUND((K118*0.0145),0)</f>
        <v>920</v>
      </c>
      <c r="P118" s="312">
        <v>187</v>
      </c>
      <c r="Q118" s="136">
        <v>8310</v>
      </c>
      <c r="R118" s="136">
        <v>486</v>
      </c>
      <c r="S118" s="542">
        <f t="shared" ref="S118:S126" si="26">+L118+M118+N118+O118+P118+Q118+R118</f>
        <v>29912</v>
      </c>
      <c r="T118" s="542">
        <f t="shared" ref="T118:T126" si="27">+K118+S118</f>
        <v>93332.3</v>
      </c>
      <c r="U118" s="305"/>
      <c r="V118" s="306"/>
      <c r="W118" s="306"/>
      <c r="X118" s="306"/>
      <c r="Y118" s="306"/>
      <c r="Z118" s="306"/>
      <c r="AA118" s="306"/>
    </row>
    <row r="119" spans="1:27">
      <c r="A119" s="538">
        <f t="shared" si="16"/>
        <v>42</v>
      </c>
      <c r="B119" s="161">
        <v>7224</v>
      </c>
      <c r="C119" s="136" t="s">
        <v>292</v>
      </c>
      <c r="D119" s="347" t="s">
        <v>294</v>
      </c>
      <c r="E119" s="293" t="s">
        <v>136</v>
      </c>
      <c r="F119" s="312">
        <v>45262</v>
      </c>
      <c r="G119" s="427">
        <v>0</v>
      </c>
      <c r="H119" s="92">
        <f>+L158</f>
        <v>15841.7</v>
      </c>
      <c r="I119" s="492"/>
      <c r="J119" s="285">
        <v>0</v>
      </c>
      <c r="K119" s="542">
        <f t="shared" si="24"/>
        <v>61103.7</v>
      </c>
      <c r="L119" s="541">
        <f t="shared" si="17"/>
        <v>18802</v>
      </c>
      <c r="M119" s="312">
        <v>495</v>
      </c>
      <c r="N119" s="542">
        <v>0</v>
      </c>
      <c r="O119" s="542">
        <f t="shared" si="25"/>
        <v>886</v>
      </c>
      <c r="P119" s="312">
        <v>187</v>
      </c>
      <c r="Q119" s="167">
        <v>8310</v>
      </c>
      <c r="R119" s="167">
        <v>486</v>
      </c>
      <c r="S119" s="542">
        <f t="shared" si="26"/>
        <v>29166</v>
      </c>
      <c r="T119" s="542">
        <f t="shared" si="27"/>
        <v>90269.7</v>
      </c>
      <c r="U119" s="305"/>
      <c r="V119" s="306"/>
      <c r="W119" s="306"/>
      <c r="X119" s="306"/>
      <c r="Y119" s="306"/>
      <c r="Z119" s="306"/>
      <c r="AA119" s="306"/>
    </row>
    <row r="120" spans="1:27">
      <c r="A120" s="538">
        <f t="shared" si="16"/>
        <v>43</v>
      </c>
      <c r="B120" s="161">
        <v>6796</v>
      </c>
      <c r="C120" s="164" t="s">
        <v>295</v>
      </c>
      <c r="D120" s="334" t="s">
        <v>296</v>
      </c>
      <c r="E120" s="293" t="s">
        <v>297</v>
      </c>
      <c r="F120" s="312">
        <v>46256</v>
      </c>
      <c r="G120" s="427">
        <v>0</v>
      </c>
      <c r="H120" s="92">
        <v>0</v>
      </c>
      <c r="I120" s="492"/>
      <c r="J120" s="285">
        <v>0</v>
      </c>
      <c r="K120" s="542">
        <f t="shared" si="24"/>
        <v>46256</v>
      </c>
      <c r="L120" s="541">
        <f t="shared" si="17"/>
        <v>14233</v>
      </c>
      <c r="M120" s="312">
        <v>495</v>
      </c>
      <c r="N120" s="541">
        <v>0</v>
      </c>
      <c r="O120" s="542">
        <f>+ROUND((K120*0.0145),0)</f>
        <v>671</v>
      </c>
      <c r="P120" s="312">
        <v>187</v>
      </c>
      <c r="Q120" s="136">
        <v>5709</v>
      </c>
      <c r="R120" s="136">
        <v>0</v>
      </c>
      <c r="S120" s="542">
        <f t="shared" si="26"/>
        <v>21295</v>
      </c>
      <c r="T120" s="542">
        <f t="shared" si="27"/>
        <v>67551</v>
      </c>
      <c r="U120" s="305"/>
      <c r="V120" s="306"/>
      <c r="W120" s="306"/>
      <c r="X120" s="306"/>
      <c r="Y120" s="306"/>
      <c r="Z120" s="306"/>
      <c r="AA120" s="306"/>
    </row>
    <row r="121" spans="1:27">
      <c r="A121" s="538">
        <f t="shared" si="16"/>
        <v>44</v>
      </c>
      <c r="B121" s="161">
        <v>6957</v>
      </c>
      <c r="C121" s="164" t="s">
        <v>298</v>
      </c>
      <c r="D121" s="334" t="s">
        <v>299</v>
      </c>
      <c r="E121" s="293" t="s">
        <v>300</v>
      </c>
      <c r="F121" s="312">
        <v>41372</v>
      </c>
      <c r="G121" s="427">
        <v>0</v>
      </c>
      <c r="H121" s="92">
        <v>0</v>
      </c>
      <c r="I121" s="242"/>
      <c r="J121" s="285">
        <v>0</v>
      </c>
      <c r="K121" s="542">
        <f t="shared" si="24"/>
        <v>41372</v>
      </c>
      <c r="L121" s="541">
        <f t="shared" si="17"/>
        <v>12730</v>
      </c>
      <c r="M121" s="312">
        <v>494</v>
      </c>
      <c r="N121" s="542">
        <v>0</v>
      </c>
      <c r="O121" s="542">
        <f>+ROUND((K121*0.0145),0)</f>
        <v>600</v>
      </c>
      <c r="P121" s="312">
        <v>187</v>
      </c>
      <c r="Q121" s="167">
        <v>8310</v>
      </c>
      <c r="R121" s="167">
        <v>486</v>
      </c>
      <c r="S121" s="542">
        <f t="shared" si="26"/>
        <v>22807</v>
      </c>
      <c r="T121" s="542">
        <f t="shared" si="27"/>
        <v>64179</v>
      </c>
      <c r="U121" s="305"/>
    </row>
    <row r="122" spans="1:27">
      <c r="A122" s="538">
        <f t="shared" si="16"/>
        <v>45</v>
      </c>
      <c r="B122" s="161">
        <v>6954</v>
      </c>
      <c r="C122" s="164" t="s">
        <v>254</v>
      </c>
      <c r="D122" s="334" t="s">
        <v>301</v>
      </c>
      <c r="E122" s="443" t="s">
        <v>256</v>
      </c>
      <c r="F122" s="317">
        <v>37913</v>
      </c>
      <c r="G122" s="427">
        <v>0</v>
      </c>
      <c r="H122" s="92">
        <f>+L159</f>
        <v>0</v>
      </c>
      <c r="I122" s="493"/>
      <c r="J122" s="285">
        <v>0</v>
      </c>
      <c r="K122" s="542">
        <f t="shared" si="24"/>
        <v>37913</v>
      </c>
      <c r="L122" s="541">
        <f t="shared" si="17"/>
        <v>11666</v>
      </c>
      <c r="M122" s="312">
        <v>494</v>
      </c>
      <c r="N122" s="542">
        <v>0</v>
      </c>
      <c r="O122" s="542">
        <f>+ROUND((K122*0.0145),0)</f>
        <v>550</v>
      </c>
      <c r="P122" s="312">
        <v>187</v>
      </c>
      <c r="Q122" s="283">
        <v>8310</v>
      </c>
      <c r="R122" s="283">
        <v>486</v>
      </c>
      <c r="S122" s="542">
        <f t="shared" si="26"/>
        <v>21693</v>
      </c>
      <c r="T122" s="542">
        <f t="shared" si="27"/>
        <v>59606</v>
      </c>
      <c r="U122" s="305"/>
    </row>
    <row r="123" spans="1:27">
      <c r="A123" s="538">
        <f t="shared" si="16"/>
        <v>46</v>
      </c>
      <c r="B123" s="161">
        <v>6970</v>
      </c>
      <c r="C123" s="164" t="s">
        <v>215</v>
      </c>
      <c r="D123" s="334" t="s">
        <v>302</v>
      </c>
      <c r="E123" s="293" t="s">
        <v>440</v>
      </c>
      <c r="F123" s="312">
        <v>30452</v>
      </c>
      <c r="G123" s="92">
        <v>0</v>
      </c>
      <c r="H123" s="92">
        <f>+L160</f>
        <v>0</v>
      </c>
      <c r="I123" s="242"/>
      <c r="J123" s="285">
        <v>0</v>
      </c>
      <c r="K123" s="542">
        <f t="shared" si="24"/>
        <v>30452</v>
      </c>
      <c r="L123" s="541">
        <f t="shared" si="17"/>
        <v>9370</v>
      </c>
      <c r="M123" s="312">
        <v>495</v>
      </c>
      <c r="N123" s="542">
        <v>0</v>
      </c>
      <c r="O123" s="542">
        <f>+ROUND((K123*0.0145),0)</f>
        <v>442</v>
      </c>
      <c r="P123" s="312">
        <v>187</v>
      </c>
      <c r="Q123" s="167">
        <v>0</v>
      </c>
      <c r="R123" s="167">
        <v>0</v>
      </c>
      <c r="S123" s="542">
        <f t="shared" si="26"/>
        <v>10494</v>
      </c>
      <c r="T123" s="542">
        <f t="shared" si="27"/>
        <v>40946</v>
      </c>
      <c r="U123" s="305"/>
    </row>
    <row r="124" spans="1:27">
      <c r="A124" s="538">
        <f t="shared" si="16"/>
        <v>47</v>
      </c>
      <c r="B124" s="223" t="s">
        <v>303</v>
      </c>
      <c r="C124" s="142" t="s">
        <v>260</v>
      </c>
      <c r="D124" s="334" t="s">
        <v>304</v>
      </c>
      <c r="E124" s="293" t="s">
        <v>305</v>
      </c>
      <c r="F124" s="312">
        <v>32355</v>
      </c>
      <c r="G124" s="92">
        <v>0</v>
      </c>
      <c r="H124" s="92">
        <f>+L161</f>
        <v>0</v>
      </c>
      <c r="I124" s="242"/>
      <c r="J124" s="285">
        <v>0</v>
      </c>
      <c r="K124" s="542">
        <f t="shared" si="24"/>
        <v>32355</v>
      </c>
      <c r="L124" s="541">
        <f t="shared" si="17"/>
        <v>9956</v>
      </c>
      <c r="M124" s="312">
        <v>495</v>
      </c>
      <c r="N124" s="542">
        <v>0</v>
      </c>
      <c r="O124" s="542">
        <f>+ROUND((K124*0.0145),0)</f>
        <v>469</v>
      </c>
      <c r="P124" s="312">
        <v>187</v>
      </c>
      <c r="Q124" s="167">
        <v>8310</v>
      </c>
      <c r="R124" s="167">
        <v>486</v>
      </c>
      <c r="S124" s="542">
        <f t="shared" si="26"/>
        <v>19903</v>
      </c>
      <c r="T124" s="542">
        <f t="shared" si="27"/>
        <v>52258</v>
      </c>
      <c r="U124" s="305"/>
    </row>
    <row r="125" spans="1:27">
      <c r="A125" s="538">
        <f t="shared" si="16"/>
        <v>48</v>
      </c>
      <c r="B125" s="161">
        <v>6897</v>
      </c>
      <c r="C125" s="230" t="s">
        <v>306</v>
      </c>
      <c r="D125" s="347" t="s">
        <v>307</v>
      </c>
      <c r="E125" s="437" t="s">
        <v>217</v>
      </c>
      <c r="F125" s="427">
        <v>28269</v>
      </c>
      <c r="G125" s="92">
        <v>0</v>
      </c>
      <c r="H125" s="92">
        <f>+L162</f>
        <v>0</v>
      </c>
      <c r="I125" s="130"/>
      <c r="J125" s="128">
        <v>0</v>
      </c>
      <c r="K125" s="542">
        <f t="shared" si="24"/>
        <v>28269</v>
      </c>
      <c r="L125" s="541">
        <f t="shared" si="17"/>
        <v>8698</v>
      </c>
      <c r="M125" s="312">
        <v>495</v>
      </c>
      <c r="N125" s="542">
        <v>0</v>
      </c>
      <c r="O125" s="542">
        <f>K125*1.45%</f>
        <v>409.90049999999997</v>
      </c>
      <c r="P125" s="312">
        <v>187</v>
      </c>
      <c r="Q125" s="167">
        <v>8310</v>
      </c>
      <c r="R125" s="167">
        <v>486</v>
      </c>
      <c r="S125" s="542">
        <f t="shared" si="26"/>
        <v>18585.9005</v>
      </c>
      <c r="T125" s="542">
        <f t="shared" si="27"/>
        <v>46854.900500000003</v>
      </c>
      <c r="U125" s="305"/>
    </row>
    <row r="126" spans="1:27">
      <c r="A126" s="538">
        <f t="shared" si="16"/>
        <v>49</v>
      </c>
      <c r="B126" s="161">
        <v>6072</v>
      </c>
      <c r="C126" s="142" t="s">
        <v>308</v>
      </c>
      <c r="D126" s="334" t="s">
        <v>309</v>
      </c>
      <c r="E126" s="446" t="s">
        <v>310</v>
      </c>
      <c r="F126" s="447">
        <v>23229</v>
      </c>
      <c r="G126" s="427">
        <v>0</v>
      </c>
      <c r="H126" s="92">
        <f>+L163</f>
        <v>0</v>
      </c>
      <c r="I126" s="288"/>
      <c r="J126" s="187">
        <v>0</v>
      </c>
      <c r="K126" s="545">
        <f t="shared" si="24"/>
        <v>23229</v>
      </c>
      <c r="L126" s="541">
        <f t="shared" si="17"/>
        <v>7148</v>
      </c>
      <c r="M126" s="312">
        <v>495</v>
      </c>
      <c r="N126" s="545">
        <v>0</v>
      </c>
      <c r="O126" s="542">
        <f>+ROUND((K126*0.0145),0)</f>
        <v>337</v>
      </c>
      <c r="P126" s="312">
        <v>187</v>
      </c>
      <c r="Q126" s="187">
        <v>8310</v>
      </c>
      <c r="R126" s="187">
        <v>486</v>
      </c>
      <c r="S126" s="447">
        <f t="shared" si="26"/>
        <v>16963</v>
      </c>
      <c r="T126" s="542">
        <f t="shared" si="27"/>
        <v>40192</v>
      </c>
      <c r="U126" s="305"/>
    </row>
    <row r="127" spans="1:27">
      <c r="A127" s="538">
        <f t="shared" si="16"/>
        <v>50</v>
      </c>
      <c r="B127" s="486"/>
      <c r="C127" s="486"/>
      <c r="D127" s="486"/>
      <c r="E127" s="441"/>
      <c r="F127" s="312"/>
      <c r="G127" s="427"/>
      <c r="H127" s="92"/>
      <c r="I127" s="289"/>
      <c r="J127" s="167"/>
      <c r="K127" s="542"/>
      <c r="L127" s="541"/>
      <c r="M127" s="312"/>
      <c r="N127" s="542"/>
      <c r="O127" s="542"/>
      <c r="P127" s="312"/>
      <c r="Q127" s="167"/>
      <c r="R127" s="167"/>
      <c r="S127" s="542"/>
      <c r="T127" s="542"/>
      <c r="U127" s="305"/>
    </row>
    <row r="128" spans="1:27">
      <c r="A128" s="546"/>
      <c r="B128" s="546"/>
      <c r="C128" s="487" t="s">
        <v>61</v>
      </c>
      <c r="D128" s="461" t="s">
        <v>148</v>
      </c>
      <c r="E128" s="13" t="s">
        <v>61</v>
      </c>
      <c r="F128" s="301">
        <f>SUM(F103:F127)</f>
        <v>1102550</v>
      </c>
      <c r="G128" s="301">
        <f>SUM(G103:G127)</f>
        <v>0</v>
      </c>
      <c r="H128" s="301">
        <f>SUM(H103:H127)</f>
        <v>280909.65000000002</v>
      </c>
      <c r="I128" s="13" t="s">
        <v>61</v>
      </c>
      <c r="J128" s="301">
        <f t="shared" ref="J128:T128" si="28">SUM(J103:J127)</f>
        <v>1171</v>
      </c>
      <c r="K128" s="301">
        <f t="shared" si="28"/>
        <v>1384630.65</v>
      </c>
      <c r="L128" s="302">
        <f t="shared" si="28"/>
        <v>426052</v>
      </c>
      <c r="M128" s="301">
        <f t="shared" si="28"/>
        <v>11877</v>
      </c>
      <c r="N128" s="303">
        <f t="shared" si="28"/>
        <v>0</v>
      </c>
      <c r="O128" s="303">
        <f t="shared" si="28"/>
        <v>20076.284899999999</v>
      </c>
      <c r="P128" s="303">
        <f t="shared" si="28"/>
        <v>4488</v>
      </c>
      <c r="Q128" s="301">
        <f t="shared" si="28"/>
        <v>180136</v>
      </c>
      <c r="R128" s="301">
        <f t="shared" si="28"/>
        <v>8811</v>
      </c>
      <c r="S128" s="303">
        <f t="shared" si="28"/>
        <v>651440.28489999997</v>
      </c>
      <c r="T128" s="303">
        <f t="shared" si="28"/>
        <v>2036070.9349000005</v>
      </c>
      <c r="U128" s="305"/>
    </row>
    <row r="129" spans="1:74">
      <c r="A129" s="488"/>
      <c r="B129" s="489"/>
      <c r="C129" s="489"/>
      <c r="D129" s="461" t="s">
        <v>441</v>
      </c>
      <c r="E129" s="13" t="s">
        <v>61</v>
      </c>
      <c r="F129" s="301">
        <f>F128+F41</f>
        <v>2533949</v>
      </c>
      <c r="G129" s="301">
        <f t="shared" ref="G129:T129" si="29">G128+G41</f>
        <v>0</v>
      </c>
      <c r="H129" s="301">
        <f t="shared" si="29"/>
        <v>651331.10000000009</v>
      </c>
      <c r="I129" s="13" t="s">
        <v>61</v>
      </c>
      <c r="J129" s="301">
        <f t="shared" si="29"/>
        <v>4889</v>
      </c>
      <c r="K129" s="301">
        <f t="shared" si="29"/>
        <v>3190169.1</v>
      </c>
      <c r="L129" s="302">
        <f t="shared" si="29"/>
        <v>981618</v>
      </c>
      <c r="M129" s="301">
        <f t="shared" si="29"/>
        <v>24252</v>
      </c>
      <c r="N129" s="303">
        <f t="shared" si="29"/>
        <v>0</v>
      </c>
      <c r="O129" s="303">
        <f t="shared" si="29"/>
        <v>46256.376949999998</v>
      </c>
      <c r="P129" s="303">
        <f t="shared" si="29"/>
        <v>9163</v>
      </c>
      <c r="Q129" s="301">
        <f t="shared" si="29"/>
        <v>347728</v>
      </c>
      <c r="R129" s="301">
        <f t="shared" si="29"/>
        <v>16179</v>
      </c>
      <c r="S129" s="303">
        <f t="shared" si="29"/>
        <v>1425196.3769499999</v>
      </c>
      <c r="T129" s="303">
        <f t="shared" si="29"/>
        <v>4615365.476950001</v>
      </c>
      <c r="U129" s="305"/>
    </row>
    <row r="130" spans="1:74" ht="12.75">
      <c r="A130" s="372" t="s">
        <v>62</v>
      </c>
      <c r="B130" s="305"/>
      <c r="C130" s="305"/>
      <c r="D130" s="305"/>
      <c r="E130" s="305"/>
      <c r="F130" s="305"/>
      <c r="G130" s="305"/>
      <c r="H130" s="305"/>
      <c r="I130" s="305"/>
      <c r="J130" s="305"/>
      <c r="K130" s="305"/>
      <c r="L130" s="305"/>
      <c r="M130" s="305"/>
      <c r="N130" s="305"/>
      <c r="O130" s="305"/>
      <c r="P130" s="305"/>
      <c r="Q130" s="305"/>
      <c r="R130" s="305"/>
      <c r="S130" s="305"/>
      <c r="T130" s="305"/>
      <c r="U130" s="305"/>
    </row>
    <row r="131" spans="1:74" ht="12.75">
      <c r="A131" s="372" t="s">
        <v>63</v>
      </c>
      <c r="B131" s="305"/>
      <c r="C131" s="305"/>
      <c r="D131" s="305"/>
      <c r="E131" s="305"/>
      <c r="F131" s="305"/>
      <c r="G131" s="305"/>
      <c r="H131" s="305"/>
      <c r="I131" s="305"/>
      <c r="J131" s="305"/>
      <c r="K131" s="305"/>
      <c r="L131" s="305"/>
      <c r="M131" s="305"/>
      <c r="N131" s="305"/>
      <c r="O131" s="305"/>
      <c r="P131" s="305"/>
      <c r="Q131" s="305"/>
      <c r="R131" s="305"/>
      <c r="S131" s="305"/>
      <c r="T131" s="305"/>
      <c r="U131" s="305"/>
    </row>
    <row r="132" spans="1:74" ht="12.75">
      <c r="A132" s="372" t="s">
        <v>138</v>
      </c>
      <c r="B132" s="305"/>
      <c r="C132" s="305"/>
      <c r="D132" s="305"/>
      <c r="E132" s="305"/>
      <c r="F132" s="305"/>
      <c r="G132" s="305"/>
      <c r="H132" s="305"/>
      <c r="I132" s="305"/>
      <c r="J132" s="305"/>
      <c r="K132" s="305"/>
      <c r="L132" s="305"/>
      <c r="M132" s="305"/>
      <c r="N132" s="305"/>
      <c r="O132" s="305"/>
      <c r="P132" s="305"/>
      <c r="Q132" s="305"/>
      <c r="R132" s="305"/>
      <c r="S132" s="305"/>
      <c r="T132" s="305"/>
      <c r="U132" s="305"/>
      <c r="V132" s="305"/>
      <c r="W132" s="305"/>
      <c r="X132" s="305"/>
      <c r="Y132" s="305"/>
      <c r="Z132" s="305"/>
      <c r="AA132" s="305"/>
      <c r="AB132" s="305"/>
      <c r="AC132" s="305"/>
      <c r="AD132" s="305"/>
      <c r="AE132" s="305"/>
      <c r="AF132" s="305"/>
      <c r="AG132" s="305"/>
      <c r="AH132" s="305"/>
      <c r="AI132" s="305"/>
      <c r="AJ132" s="305"/>
      <c r="AK132" s="305"/>
      <c r="AL132" s="305"/>
      <c r="AM132" s="305"/>
      <c r="AN132" s="305"/>
      <c r="AO132" s="305"/>
      <c r="AP132" s="305"/>
      <c r="AQ132" s="305"/>
      <c r="AR132" s="305"/>
      <c r="AS132" s="305"/>
      <c r="AT132" s="305"/>
      <c r="AU132" s="305"/>
      <c r="AV132" s="305"/>
      <c r="AW132" s="305"/>
      <c r="AX132" s="305"/>
      <c r="AY132" s="305"/>
      <c r="AZ132" s="305"/>
      <c r="BA132" s="305"/>
      <c r="BB132" s="305"/>
      <c r="BC132" s="305"/>
      <c r="BD132" s="305"/>
      <c r="BE132" s="306"/>
      <c r="BF132" s="306"/>
      <c r="BG132" s="306"/>
      <c r="BH132" s="306"/>
      <c r="BI132" s="306"/>
      <c r="BJ132" s="306"/>
      <c r="BK132" s="306"/>
      <c r="BL132" s="306"/>
      <c r="BM132" s="306"/>
      <c r="BN132" s="306"/>
      <c r="BO132" s="306"/>
      <c r="BP132" s="306"/>
      <c r="BQ132" s="306"/>
      <c r="BR132" s="306"/>
      <c r="BS132" s="306"/>
      <c r="BT132" s="306"/>
      <c r="BU132" s="306"/>
      <c r="BV132" s="306"/>
    </row>
    <row r="133" spans="1:74" ht="12.75">
      <c r="A133" s="372" t="s">
        <v>139</v>
      </c>
      <c r="B133" s="305"/>
      <c r="C133" s="305"/>
      <c r="D133" s="305"/>
      <c r="E133" s="305"/>
      <c r="F133" s="305"/>
      <c r="G133" s="305"/>
      <c r="H133" s="305"/>
      <c r="I133" s="305"/>
      <c r="J133" s="305"/>
      <c r="K133" s="305"/>
      <c r="L133" s="305"/>
      <c r="M133" s="305"/>
      <c r="N133" s="305"/>
      <c r="O133" s="305"/>
      <c r="P133" s="305"/>
      <c r="Q133" s="305"/>
      <c r="R133" s="305"/>
      <c r="S133" s="305"/>
      <c r="T133" s="305"/>
      <c r="U133" s="305"/>
      <c r="V133" s="305"/>
      <c r="W133" s="305"/>
      <c r="X133" s="305"/>
      <c r="Y133" s="305"/>
      <c r="Z133" s="305"/>
      <c r="AA133" s="305"/>
      <c r="AB133" s="305"/>
      <c r="AC133" s="305"/>
      <c r="AD133" s="305"/>
      <c r="AE133" s="305"/>
      <c r="AF133" s="305"/>
      <c r="AG133" s="305"/>
      <c r="AH133" s="305"/>
      <c r="AI133" s="305"/>
      <c r="AJ133" s="305"/>
      <c r="AK133" s="305"/>
      <c r="AL133" s="305"/>
      <c r="AM133" s="305"/>
      <c r="AN133" s="305"/>
      <c r="AO133" s="305"/>
      <c r="AP133" s="305"/>
      <c r="AQ133" s="305"/>
      <c r="AR133" s="305"/>
      <c r="AS133" s="305"/>
      <c r="AT133" s="305"/>
      <c r="AU133" s="305"/>
      <c r="AV133" s="305"/>
      <c r="AW133" s="305"/>
      <c r="AX133" s="305"/>
      <c r="AY133" s="305"/>
      <c r="AZ133" s="305"/>
      <c r="BA133" s="305"/>
      <c r="BB133" s="305"/>
      <c r="BC133" s="305"/>
      <c r="BD133" s="305"/>
      <c r="BE133" s="306"/>
      <c r="BF133" s="306"/>
      <c r="BG133" s="306"/>
      <c r="BH133" s="306"/>
      <c r="BI133" s="306"/>
      <c r="BJ133" s="306"/>
      <c r="BK133" s="306"/>
      <c r="BL133" s="306"/>
      <c r="BM133" s="306"/>
      <c r="BN133" s="306"/>
      <c r="BO133" s="306"/>
      <c r="BP133" s="306"/>
      <c r="BQ133" s="306"/>
      <c r="BR133" s="306"/>
      <c r="BS133" s="306"/>
      <c r="BT133" s="306"/>
      <c r="BU133" s="306"/>
      <c r="BV133" s="306"/>
    </row>
    <row r="134" spans="1:74" ht="12.75">
      <c r="A134" s="372" t="s">
        <v>140</v>
      </c>
      <c r="B134" s="305"/>
      <c r="C134" s="305"/>
      <c r="D134" s="305"/>
      <c r="E134" s="305"/>
      <c r="F134" s="305"/>
      <c r="G134" s="450"/>
      <c r="H134" s="305"/>
      <c r="I134" s="305"/>
      <c r="J134" s="305"/>
      <c r="K134" s="305"/>
      <c r="L134" s="305"/>
      <c r="M134" s="305"/>
      <c r="N134" s="305"/>
      <c r="O134" s="305"/>
      <c r="P134" s="305"/>
      <c r="Q134" s="305"/>
      <c r="R134" s="305"/>
      <c r="S134" s="305"/>
      <c r="T134" s="305"/>
      <c r="U134" s="305"/>
      <c r="V134" s="305"/>
      <c r="W134" s="305"/>
      <c r="X134" s="305"/>
      <c r="Y134" s="305"/>
      <c r="Z134" s="305"/>
      <c r="AA134" s="305"/>
      <c r="AB134" s="305"/>
      <c r="AC134" s="305"/>
      <c r="AD134" s="305"/>
      <c r="AE134" s="305"/>
      <c r="AF134" s="305"/>
      <c r="AG134" s="305"/>
      <c r="AH134" s="305"/>
      <c r="AI134" s="305"/>
      <c r="AJ134" s="305"/>
      <c r="AK134" s="305"/>
      <c r="AL134" s="305"/>
      <c r="AM134" s="305"/>
      <c r="AN134" s="305"/>
      <c r="AO134" s="305"/>
      <c r="AP134" s="305"/>
      <c r="AQ134" s="305"/>
      <c r="AR134" s="305"/>
      <c r="AS134" s="305"/>
      <c r="AT134" s="305"/>
      <c r="AU134" s="305"/>
      <c r="AV134" s="305"/>
      <c r="AW134" s="305"/>
      <c r="AX134" s="305"/>
      <c r="AY134" s="305"/>
      <c r="AZ134" s="305"/>
      <c r="BA134" s="305"/>
      <c r="BB134" s="305"/>
      <c r="BC134" s="305"/>
      <c r="BD134" s="305"/>
      <c r="BE134" s="306"/>
      <c r="BF134" s="306"/>
      <c r="BG134" s="306"/>
      <c r="BH134" s="306"/>
      <c r="BI134" s="306"/>
      <c r="BJ134" s="306"/>
      <c r="BK134" s="306"/>
      <c r="BL134" s="306"/>
      <c r="BM134" s="306"/>
      <c r="BN134" s="306"/>
      <c r="BO134" s="306"/>
      <c r="BP134" s="306"/>
      <c r="BQ134" s="306"/>
      <c r="BR134" s="306"/>
      <c r="BS134" s="306"/>
      <c r="BT134" s="306"/>
      <c r="BU134" s="306"/>
      <c r="BV134" s="306"/>
    </row>
    <row r="135" spans="1:74" ht="13.5" thickBot="1">
      <c r="A135" s="372"/>
      <c r="B135" s="305"/>
      <c r="C135" s="305"/>
      <c r="D135" s="305"/>
      <c r="E135" s="305"/>
      <c r="F135" s="305"/>
      <c r="G135" s="305"/>
      <c r="H135" s="305"/>
      <c r="I135" s="305"/>
      <c r="J135" s="305"/>
      <c r="K135" s="305"/>
      <c r="L135" s="305"/>
      <c r="M135" s="305"/>
      <c r="N135" s="305"/>
      <c r="O135" s="305"/>
      <c r="P135" s="305"/>
      <c r="Q135" s="305"/>
      <c r="R135" s="305"/>
      <c r="S135" s="305"/>
      <c r="T135" s="305"/>
      <c r="U135" s="305"/>
    </row>
    <row r="136" spans="1:74" ht="12.75" thickTop="1" thickBot="1">
      <c r="A136" s="369"/>
      <c r="B136" s="451" t="s">
        <v>6</v>
      </c>
      <c r="C136" s="452"/>
      <c r="D136" s="452"/>
      <c r="E136" s="452"/>
      <c r="F136" s="452"/>
      <c r="G136" s="452"/>
      <c r="H136" s="452"/>
      <c r="I136" s="452"/>
      <c r="J136" s="453"/>
      <c r="K136" s="454"/>
      <c r="L136" s="455"/>
      <c r="M136" s="305"/>
      <c r="N136" s="305"/>
      <c r="O136" s="305"/>
      <c r="P136" s="305"/>
      <c r="Q136" s="305"/>
      <c r="R136" s="305"/>
      <c r="S136" s="305"/>
      <c r="T136" s="305"/>
      <c r="U136" s="305"/>
    </row>
    <row r="137" spans="1:74">
      <c r="A137" s="369"/>
      <c r="B137" s="456" t="s">
        <v>67</v>
      </c>
      <c r="C137" s="457"/>
      <c r="D137" s="457"/>
      <c r="E137" s="457"/>
      <c r="F137" s="457"/>
      <c r="G137" s="457"/>
      <c r="H137" s="457"/>
      <c r="I137" s="457"/>
      <c r="J137" s="457"/>
      <c r="K137" s="457"/>
      <c r="L137" s="458"/>
      <c r="M137" s="305"/>
      <c r="N137" s="305"/>
      <c r="O137" s="305"/>
      <c r="P137" s="305"/>
      <c r="Q137" s="305"/>
      <c r="R137" s="305"/>
      <c r="S137" s="305"/>
      <c r="T137" s="305"/>
      <c r="U137" s="305"/>
    </row>
    <row r="138" spans="1:74">
      <c r="A138" s="369"/>
      <c r="B138" s="387" t="s">
        <v>7</v>
      </c>
      <c r="C138" s="389" t="s">
        <v>8</v>
      </c>
      <c r="D138" s="389" t="s">
        <v>9</v>
      </c>
      <c r="E138" s="389" t="s">
        <v>10</v>
      </c>
      <c r="F138" s="389" t="s">
        <v>11</v>
      </c>
      <c r="G138" s="389" t="s">
        <v>12</v>
      </c>
      <c r="H138" s="389" t="s">
        <v>13</v>
      </c>
      <c r="I138" s="389" t="s">
        <v>14</v>
      </c>
      <c r="J138" s="389" t="s">
        <v>15</v>
      </c>
      <c r="K138" s="389" t="s">
        <v>16</v>
      </c>
      <c r="L138" s="459" t="s">
        <v>17</v>
      </c>
      <c r="M138" s="394"/>
      <c r="N138" s="305"/>
      <c r="O138" s="305"/>
      <c r="P138" s="305"/>
      <c r="Q138" s="305"/>
      <c r="R138" s="305"/>
      <c r="S138" s="305"/>
      <c r="T138" s="305"/>
      <c r="U138" s="305"/>
    </row>
    <row r="139" spans="1:74">
      <c r="A139" s="369"/>
      <c r="B139" s="387"/>
      <c r="C139" s="388"/>
      <c r="D139" s="389"/>
      <c r="E139" s="388"/>
      <c r="F139" s="422" t="s">
        <v>68</v>
      </c>
      <c r="G139" s="460" t="s">
        <v>69</v>
      </c>
      <c r="H139" s="461" t="s">
        <v>70</v>
      </c>
      <c r="I139" s="461" t="s">
        <v>56</v>
      </c>
      <c r="J139" s="461" t="s">
        <v>71</v>
      </c>
      <c r="K139" s="461" t="s">
        <v>72</v>
      </c>
      <c r="L139" s="391"/>
      <c r="M139" s="394"/>
      <c r="N139" s="305"/>
      <c r="O139" s="305"/>
      <c r="P139" s="305"/>
      <c r="Q139" s="305"/>
      <c r="R139" s="305"/>
      <c r="S139" s="305"/>
      <c r="T139" s="305"/>
      <c r="U139" s="305"/>
    </row>
    <row r="140" spans="1:74" ht="21">
      <c r="A140" s="395"/>
      <c r="B140" s="396" t="s">
        <v>0</v>
      </c>
      <c r="C140" s="397"/>
      <c r="D140" s="398" t="s">
        <v>0</v>
      </c>
      <c r="E140" s="398" t="s">
        <v>73</v>
      </c>
      <c r="F140" s="462" t="s">
        <v>74</v>
      </c>
      <c r="G140" s="399"/>
      <c r="H140" s="399" t="s">
        <v>0</v>
      </c>
      <c r="I140" s="463" t="s">
        <v>75</v>
      </c>
      <c r="J140" s="399" t="s">
        <v>76</v>
      </c>
      <c r="K140" s="399" t="s">
        <v>77</v>
      </c>
      <c r="L140" s="464" t="s">
        <v>0</v>
      </c>
      <c r="M140" s="411"/>
      <c r="N140" s="411"/>
      <c r="O140" s="411"/>
      <c r="P140" s="305"/>
      <c r="Q140" s="305"/>
      <c r="R140" s="305"/>
      <c r="S140" s="305"/>
      <c r="T140" s="305"/>
      <c r="U140" s="305"/>
    </row>
    <row r="141" spans="1:74">
      <c r="A141" s="404"/>
      <c r="B141" s="405" t="s">
        <v>28</v>
      </c>
      <c r="C141" s="399" t="s">
        <v>28</v>
      </c>
      <c r="D141" s="399" t="s">
        <v>29</v>
      </c>
      <c r="E141" s="399" t="s">
        <v>78</v>
      </c>
      <c r="F141" s="399" t="s">
        <v>78</v>
      </c>
      <c r="G141" s="399" t="s">
        <v>79</v>
      </c>
      <c r="H141" s="399" t="s">
        <v>272</v>
      </c>
      <c r="I141" s="399" t="s">
        <v>78</v>
      </c>
      <c r="J141" s="399" t="s">
        <v>78</v>
      </c>
      <c r="K141" s="399" t="s">
        <v>78</v>
      </c>
      <c r="L141" s="465" t="s">
        <v>80</v>
      </c>
      <c r="M141" s="411"/>
      <c r="N141" s="411"/>
      <c r="O141" s="411"/>
      <c r="P141" s="305"/>
      <c r="Q141" s="305"/>
      <c r="R141" s="305"/>
      <c r="S141" s="305"/>
      <c r="T141" s="305"/>
      <c r="U141" s="305"/>
    </row>
    <row r="142" spans="1:74" ht="12" thickBot="1">
      <c r="A142" s="412" t="s">
        <v>41</v>
      </c>
      <c r="B142" s="413" t="s">
        <v>42</v>
      </c>
      <c r="C142" s="414" t="s">
        <v>81</v>
      </c>
      <c r="D142" s="414" t="s">
        <v>44</v>
      </c>
      <c r="E142" s="414"/>
      <c r="F142" s="466" t="s">
        <v>82</v>
      </c>
      <c r="G142" s="466" t="s">
        <v>82</v>
      </c>
      <c r="H142" s="490">
        <v>0.25</v>
      </c>
      <c r="I142" s="466" t="s">
        <v>84</v>
      </c>
      <c r="J142" s="466" t="s">
        <v>84</v>
      </c>
      <c r="K142" s="466" t="s">
        <v>85</v>
      </c>
      <c r="L142" s="469" t="s">
        <v>51</v>
      </c>
      <c r="M142" s="411"/>
      <c r="N142" s="411"/>
      <c r="O142" s="411"/>
      <c r="P142" s="305"/>
      <c r="Q142" s="305"/>
      <c r="R142" s="305"/>
      <c r="S142" s="305"/>
      <c r="T142" s="305"/>
      <c r="U142" s="305"/>
    </row>
    <row r="143" spans="1:74" ht="12" thickTop="1">
      <c r="A143" s="74">
        <f>A103</f>
        <v>26</v>
      </c>
      <c r="B143" s="325">
        <v>6694</v>
      </c>
      <c r="C143" s="321" t="s">
        <v>266</v>
      </c>
      <c r="D143" s="321" t="s">
        <v>311</v>
      </c>
      <c r="E143" s="301">
        <v>0</v>
      </c>
      <c r="F143" s="470">
        <v>0</v>
      </c>
      <c r="G143" s="471">
        <f>+F103*0.1</f>
        <v>3890.8</v>
      </c>
      <c r="H143" s="471">
        <f>+F103*0.25</f>
        <v>9727</v>
      </c>
      <c r="I143" s="472">
        <v>0</v>
      </c>
      <c r="J143" s="301">
        <v>0</v>
      </c>
      <c r="K143" s="301">
        <v>0</v>
      </c>
      <c r="L143" s="304">
        <f t="shared" ref="L143:L163" si="30">+E143+F143+G143+H143+I143+J143+K143</f>
        <v>13617.8</v>
      </c>
      <c r="M143" s="305"/>
      <c r="N143" s="305"/>
      <c r="O143" s="305"/>
      <c r="P143" s="305"/>
      <c r="Q143" s="305"/>
      <c r="R143" s="305"/>
      <c r="S143" s="305"/>
      <c r="T143" s="305"/>
      <c r="U143" s="305"/>
    </row>
    <row r="144" spans="1:74">
      <c r="A144" s="74">
        <f t="shared" ref="A144:A167" si="31">A143+1</f>
        <v>27</v>
      </c>
      <c r="B144" s="483">
        <v>6867</v>
      </c>
      <c r="C144" s="484" t="s">
        <v>266</v>
      </c>
      <c r="D144" s="484" t="s">
        <v>277</v>
      </c>
      <c r="E144" s="75">
        <v>0</v>
      </c>
      <c r="F144" s="75">
        <v>0</v>
      </c>
      <c r="G144" s="445">
        <f>+F104*0.1</f>
        <v>3500.8</v>
      </c>
      <c r="H144" s="445">
        <f>+F104*0.25</f>
        <v>8752</v>
      </c>
      <c r="I144" s="75">
        <v>0</v>
      </c>
      <c r="J144" s="92">
        <v>0</v>
      </c>
      <c r="K144" s="92">
        <v>0</v>
      </c>
      <c r="L144" s="76">
        <f t="shared" si="30"/>
        <v>12252.8</v>
      </c>
      <c r="M144" s="305"/>
      <c r="N144" s="305"/>
      <c r="O144" s="305"/>
      <c r="P144" s="305"/>
      <c r="Q144" s="305"/>
      <c r="R144" s="305"/>
      <c r="S144" s="305"/>
      <c r="T144" s="305"/>
      <c r="U144" s="305"/>
    </row>
    <row r="145" spans="1:21">
      <c r="A145" s="74">
        <f t="shared" si="31"/>
        <v>28</v>
      </c>
      <c r="B145" s="240">
        <v>6959</v>
      </c>
      <c r="C145" s="316" t="s">
        <v>266</v>
      </c>
      <c r="D145" s="316" t="s">
        <v>279</v>
      </c>
      <c r="E145" s="75">
        <v>0</v>
      </c>
      <c r="F145" s="75">
        <v>0</v>
      </c>
      <c r="G145" s="445">
        <f>+F105*0.1</f>
        <v>3373.1000000000004</v>
      </c>
      <c r="H145" s="445">
        <f>+F105*0.25</f>
        <v>8432.75</v>
      </c>
      <c r="I145" s="75">
        <v>0</v>
      </c>
      <c r="J145" s="92">
        <v>0</v>
      </c>
      <c r="K145" s="92">
        <v>0</v>
      </c>
      <c r="L145" s="76">
        <f t="shared" si="30"/>
        <v>11805.85</v>
      </c>
      <c r="M145" s="305"/>
      <c r="N145" s="305"/>
      <c r="O145" s="305"/>
      <c r="P145" s="305"/>
      <c r="Q145" s="305"/>
      <c r="R145" s="305"/>
      <c r="S145" s="305"/>
      <c r="T145" s="305"/>
      <c r="U145" s="305"/>
    </row>
    <row r="146" spans="1:21">
      <c r="A146" s="74">
        <f t="shared" si="31"/>
        <v>29</v>
      </c>
      <c r="B146" s="240">
        <v>6974</v>
      </c>
      <c r="C146" s="316" t="s">
        <v>266</v>
      </c>
      <c r="D146" s="316" t="s">
        <v>280</v>
      </c>
      <c r="E146" s="75">
        <v>0</v>
      </c>
      <c r="F146" s="75">
        <v>0</v>
      </c>
      <c r="G146" s="445">
        <f>+F106*0.1</f>
        <v>3373.1000000000004</v>
      </c>
      <c r="H146" s="445">
        <f>+F106*0.25</f>
        <v>8432.75</v>
      </c>
      <c r="I146" s="75">
        <v>0</v>
      </c>
      <c r="J146" s="92">
        <v>0</v>
      </c>
      <c r="K146" s="92">
        <v>0</v>
      </c>
      <c r="L146" s="76">
        <f t="shared" si="30"/>
        <v>11805.85</v>
      </c>
      <c r="M146" s="305"/>
      <c r="N146" s="305"/>
      <c r="O146" s="305"/>
      <c r="P146" s="305"/>
      <c r="Q146" s="305"/>
      <c r="R146" s="305"/>
      <c r="S146" s="305"/>
      <c r="T146" s="305"/>
      <c r="U146" s="305"/>
    </row>
    <row r="147" spans="1:21">
      <c r="A147" s="74">
        <f t="shared" si="31"/>
        <v>30</v>
      </c>
      <c r="B147" s="240">
        <v>6884</v>
      </c>
      <c r="C147" s="485" t="s">
        <v>107</v>
      </c>
      <c r="D147" s="431" t="s">
        <v>312</v>
      </c>
      <c r="E147" s="75">
        <v>0</v>
      </c>
      <c r="F147" s="75">
        <v>0</v>
      </c>
      <c r="G147" s="445">
        <f>+F107*0.1</f>
        <v>7307.2000000000007</v>
      </c>
      <c r="H147" s="445">
        <f>+F107*0.25</f>
        <v>18268</v>
      </c>
      <c r="I147" s="75">
        <v>0</v>
      </c>
      <c r="J147" s="92">
        <v>0</v>
      </c>
      <c r="K147" s="92">
        <v>0</v>
      </c>
      <c r="L147" s="76">
        <f t="shared" si="30"/>
        <v>25575.200000000001</v>
      </c>
      <c r="M147" s="305"/>
      <c r="N147" s="305"/>
      <c r="O147" s="305"/>
      <c r="P147" s="305"/>
      <c r="Q147" s="305"/>
      <c r="R147" s="305"/>
      <c r="S147" s="305"/>
      <c r="T147" s="305"/>
      <c r="U147" s="305"/>
    </row>
    <row r="148" spans="1:21">
      <c r="A148" s="74">
        <f t="shared" si="31"/>
        <v>31</v>
      </c>
      <c r="B148" s="240">
        <v>6686</v>
      </c>
      <c r="C148" s="485" t="s">
        <v>107</v>
      </c>
      <c r="D148" s="491" t="s">
        <v>121</v>
      </c>
      <c r="E148" s="75">
        <v>0</v>
      </c>
      <c r="F148" s="75">
        <v>0</v>
      </c>
      <c r="G148" s="445">
        <f>+F117*0.1</f>
        <v>4973.1000000000004</v>
      </c>
      <c r="H148" s="445">
        <f>+F117*0.25</f>
        <v>12432.75</v>
      </c>
      <c r="I148" s="75">
        <v>0</v>
      </c>
      <c r="J148" s="92">
        <v>0</v>
      </c>
      <c r="K148" s="92">
        <v>0</v>
      </c>
      <c r="L148" s="76">
        <f t="shared" si="30"/>
        <v>17405.849999999999</v>
      </c>
      <c r="M148" s="305"/>
      <c r="N148" s="305"/>
      <c r="O148" s="305"/>
      <c r="P148" s="305"/>
      <c r="Q148" s="305"/>
      <c r="R148" s="305"/>
      <c r="S148" s="305"/>
      <c r="T148" s="305"/>
      <c r="U148" s="305"/>
    </row>
    <row r="149" spans="1:21">
      <c r="A149" s="74">
        <f t="shared" si="31"/>
        <v>32</v>
      </c>
      <c r="B149" s="240">
        <v>6794</v>
      </c>
      <c r="C149" s="485" t="s">
        <v>107</v>
      </c>
      <c r="D149" s="316" t="s">
        <v>283</v>
      </c>
      <c r="E149" s="75">
        <v>0</v>
      </c>
      <c r="F149" s="75">
        <v>0</v>
      </c>
      <c r="G149" s="445">
        <f>+F108*0.1</f>
        <v>5491.8</v>
      </c>
      <c r="H149" s="445">
        <f>+F108*0.25</f>
        <v>13729.5</v>
      </c>
      <c r="I149" s="75">
        <v>0</v>
      </c>
      <c r="J149" s="92">
        <v>0</v>
      </c>
      <c r="K149" s="92">
        <v>0</v>
      </c>
      <c r="L149" s="76">
        <f t="shared" si="30"/>
        <v>19221.3</v>
      </c>
      <c r="M149" s="305"/>
      <c r="N149" s="305"/>
      <c r="O149" s="305"/>
      <c r="P149" s="305"/>
      <c r="Q149" s="305"/>
      <c r="R149" s="305"/>
      <c r="S149" s="305"/>
      <c r="T149" s="305"/>
      <c r="U149" s="305"/>
    </row>
    <row r="150" spans="1:21">
      <c r="A150" s="74">
        <f t="shared" si="31"/>
        <v>33</v>
      </c>
      <c r="B150" s="483">
        <v>6976</v>
      </c>
      <c r="C150" s="321" t="s">
        <v>237</v>
      </c>
      <c r="D150" s="484" t="s">
        <v>284</v>
      </c>
      <c r="E150" s="75">
        <v>0</v>
      </c>
      <c r="F150" s="75">
        <v>0</v>
      </c>
      <c r="G150" s="445">
        <v>0</v>
      </c>
      <c r="H150" s="445">
        <v>0</v>
      </c>
      <c r="I150" s="75">
        <v>0</v>
      </c>
      <c r="J150" s="92">
        <v>0</v>
      </c>
      <c r="K150" s="92">
        <v>0</v>
      </c>
      <c r="L150" s="76">
        <f t="shared" si="30"/>
        <v>0</v>
      </c>
      <c r="M150" s="305"/>
      <c r="N150" s="305"/>
      <c r="O150" s="305"/>
      <c r="P150" s="305"/>
      <c r="Q150" s="305"/>
      <c r="R150" s="305"/>
      <c r="S150" s="305"/>
      <c r="T150" s="305"/>
      <c r="U150" s="305"/>
    </row>
    <row r="151" spans="1:21">
      <c r="A151" s="74">
        <f t="shared" si="31"/>
        <v>34</v>
      </c>
      <c r="B151" s="240">
        <v>6876</v>
      </c>
      <c r="C151" s="485" t="s">
        <v>107</v>
      </c>
      <c r="D151" s="484" t="s">
        <v>285</v>
      </c>
      <c r="E151" s="75">
        <v>0</v>
      </c>
      <c r="F151" s="75">
        <v>0</v>
      </c>
      <c r="G151" s="445">
        <f>+F110*0.1</f>
        <v>5491.8</v>
      </c>
      <c r="H151" s="445">
        <f>+F110*0.25</f>
        <v>13729.5</v>
      </c>
      <c r="I151" s="75">
        <v>0</v>
      </c>
      <c r="J151" s="92">
        <v>0</v>
      </c>
      <c r="K151" s="92">
        <v>0</v>
      </c>
      <c r="L151" s="76">
        <f t="shared" si="30"/>
        <v>19221.3</v>
      </c>
      <c r="M151" s="305"/>
      <c r="N151" s="305"/>
      <c r="O151" s="305"/>
      <c r="P151" s="305"/>
      <c r="Q151" s="305"/>
      <c r="R151" s="305"/>
      <c r="S151" s="305"/>
      <c r="T151" s="305"/>
      <c r="U151" s="305"/>
    </row>
    <row r="152" spans="1:21">
      <c r="A152" s="74">
        <f t="shared" si="31"/>
        <v>35</v>
      </c>
      <c r="B152" s="240">
        <v>6692</v>
      </c>
      <c r="C152" s="485" t="s">
        <v>107</v>
      </c>
      <c r="D152" s="316" t="s">
        <v>286</v>
      </c>
      <c r="E152" s="75">
        <v>0</v>
      </c>
      <c r="F152" s="75">
        <v>0</v>
      </c>
      <c r="G152" s="445">
        <f>+F111*0.1</f>
        <v>5915.9000000000005</v>
      </c>
      <c r="H152" s="445">
        <f>+F111*0.25</f>
        <v>14789.75</v>
      </c>
      <c r="I152" s="75">
        <v>0</v>
      </c>
      <c r="J152" s="92">
        <v>0</v>
      </c>
      <c r="K152" s="92">
        <v>0</v>
      </c>
      <c r="L152" s="76">
        <f t="shared" si="30"/>
        <v>20705.650000000001</v>
      </c>
      <c r="M152" s="305"/>
      <c r="N152" s="305"/>
      <c r="O152" s="305"/>
      <c r="P152" s="305"/>
      <c r="Q152" s="305"/>
      <c r="R152" s="305"/>
      <c r="S152" s="305"/>
      <c r="T152" s="305"/>
      <c r="U152" s="305"/>
    </row>
    <row r="153" spans="1:21">
      <c r="A153" s="74">
        <f t="shared" si="31"/>
        <v>36</v>
      </c>
      <c r="B153" s="240">
        <v>6955</v>
      </c>
      <c r="C153" s="485" t="s">
        <v>107</v>
      </c>
      <c r="D153" s="316" t="s">
        <v>287</v>
      </c>
      <c r="E153" s="75">
        <v>0</v>
      </c>
      <c r="F153" s="75">
        <v>0</v>
      </c>
      <c r="G153" s="445">
        <f>+F112*0.1</f>
        <v>7307.2000000000007</v>
      </c>
      <c r="H153" s="445">
        <f>+F112*0.25</f>
        <v>18268</v>
      </c>
      <c r="I153" s="75">
        <v>0</v>
      </c>
      <c r="J153" s="92">
        <v>0</v>
      </c>
      <c r="K153" s="92">
        <v>0</v>
      </c>
      <c r="L153" s="76">
        <f t="shared" si="30"/>
        <v>25575.200000000001</v>
      </c>
      <c r="M153" s="305"/>
      <c r="N153" s="305"/>
      <c r="O153" s="305"/>
      <c r="P153" s="305"/>
      <c r="Q153" s="305"/>
      <c r="R153" s="305"/>
      <c r="S153" s="305"/>
      <c r="T153" s="305"/>
      <c r="U153" s="305"/>
    </row>
    <row r="154" spans="1:21">
      <c r="A154" s="74">
        <f t="shared" si="31"/>
        <v>37</v>
      </c>
      <c r="B154" s="240">
        <v>6018</v>
      </c>
      <c r="C154" s="431" t="s">
        <v>107</v>
      </c>
      <c r="D154" s="431" t="s">
        <v>288</v>
      </c>
      <c r="E154" s="75">
        <v>0</v>
      </c>
      <c r="F154" s="75">
        <v>0</v>
      </c>
      <c r="G154" s="445">
        <f>+F113*0.1</f>
        <v>5491.8</v>
      </c>
      <c r="H154" s="445">
        <f>+F113*0.25</f>
        <v>13729.5</v>
      </c>
      <c r="I154" s="75">
        <v>0</v>
      </c>
      <c r="J154" s="92">
        <v>0</v>
      </c>
      <c r="K154" s="92">
        <v>0</v>
      </c>
      <c r="L154" s="76">
        <f t="shared" si="30"/>
        <v>19221.3</v>
      </c>
      <c r="M154" s="305"/>
      <c r="N154" s="305"/>
      <c r="O154" s="305"/>
      <c r="P154" s="305"/>
      <c r="Q154" s="305"/>
      <c r="R154" s="305"/>
      <c r="S154" s="305"/>
      <c r="T154" s="305"/>
      <c r="U154" s="305"/>
    </row>
    <row r="155" spans="1:21">
      <c r="A155" s="74">
        <f t="shared" si="31"/>
        <v>38</v>
      </c>
      <c r="B155" s="240">
        <v>6788</v>
      </c>
      <c r="C155" s="431" t="s">
        <v>107</v>
      </c>
      <c r="D155" s="431" t="s">
        <v>288</v>
      </c>
      <c r="E155" s="75">
        <v>0</v>
      </c>
      <c r="F155" s="75">
        <v>0</v>
      </c>
      <c r="G155" s="445">
        <f>+F115*0.1</f>
        <v>4973.1000000000004</v>
      </c>
      <c r="H155" s="445">
        <f>+F115*0.25</f>
        <v>12432.75</v>
      </c>
      <c r="I155" s="75">
        <v>0</v>
      </c>
      <c r="J155" s="92">
        <v>0</v>
      </c>
      <c r="K155" s="92">
        <v>0</v>
      </c>
      <c r="L155" s="76">
        <f t="shared" si="30"/>
        <v>17405.849999999999</v>
      </c>
      <c r="M155" s="305"/>
      <c r="N155" s="305"/>
      <c r="O155" s="305"/>
      <c r="P155" s="305"/>
      <c r="Q155" s="305"/>
      <c r="R155" s="305"/>
      <c r="S155" s="305"/>
      <c r="T155" s="305"/>
      <c r="U155" s="305"/>
    </row>
    <row r="156" spans="1:21">
      <c r="A156" s="74">
        <f t="shared" si="31"/>
        <v>39</v>
      </c>
      <c r="B156" s="240">
        <v>6882</v>
      </c>
      <c r="C156" s="321" t="s">
        <v>112</v>
      </c>
      <c r="D156" s="484" t="s">
        <v>289</v>
      </c>
      <c r="E156" s="75">
        <v>0</v>
      </c>
      <c r="F156" s="75">
        <v>0</v>
      </c>
      <c r="G156" s="445">
        <f>+F116*0.1</f>
        <v>4973.1000000000004</v>
      </c>
      <c r="H156" s="445">
        <f>+F116*0.25</f>
        <v>12432.75</v>
      </c>
      <c r="I156" s="75">
        <v>0</v>
      </c>
      <c r="J156" s="92">
        <v>0</v>
      </c>
      <c r="K156" s="92">
        <v>0</v>
      </c>
      <c r="L156" s="76">
        <f t="shared" si="30"/>
        <v>17405.849999999999</v>
      </c>
      <c r="M156" s="305"/>
      <c r="N156" s="305"/>
      <c r="O156" s="305"/>
      <c r="P156" s="305"/>
      <c r="Q156" s="305"/>
      <c r="R156" s="305"/>
      <c r="S156" s="305"/>
      <c r="T156" s="305"/>
      <c r="U156" s="305"/>
    </row>
    <row r="157" spans="1:21">
      <c r="A157" s="74">
        <f t="shared" si="31"/>
        <v>40</v>
      </c>
      <c r="B157" s="240">
        <v>6690</v>
      </c>
      <c r="C157" s="321" t="s">
        <v>112</v>
      </c>
      <c r="D157" s="484" t="s">
        <v>290</v>
      </c>
      <c r="E157" s="75">
        <v>0</v>
      </c>
      <c r="F157" s="75">
        <v>0</v>
      </c>
      <c r="G157" s="445">
        <f>+F118*0.1</f>
        <v>4697.8</v>
      </c>
      <c r="H157" s="445">
        <f>+F118*0.25</f>
        <v>11744.5</v>
      </c>
      <c r="I157" s="75">
        <v>0</v>
      </c>
      <c r="J157" s="92">
        <v>0</v>
      </c>
      <c r="K157" s="92">
        <v>0</v>
      </c>
      <c r="L157" s="76">
        <f t="shared" si="30"/>
        <v>16442.3</v>
      </c>
      <c r="M157" s="305"/>
      <c r="N157" s="305"/>
      <c r="O157" s="305"/>
      <c r="P157" s="305"/>
      <c r="Q157" s="305"/>
      <c r="R157" s="305"/>
      <c r="S157" s="305"/>
      <c r="T157" s="305"/>
      <c r="U157" s="305"/>
    </row>
    <row r="158" spans="1:21">
      <c r="A158" s="74">
        <f t="shared" si="31"/>
        <v>41</v>
      </c>
      <c r="B158" s="240">
        <v>7223</v>
      </c>
      <c r="C158" s="321" t="s">
        <v>292</v>
      </c>
      <c r="D158" s="484" t="s">
        <v>293</v>
      </c>
      <c r="E158" s="75">
        <v>0</v>
      </c>
      <c r="F158" s="75">
        <v>0</v>
      </c>
      <c r="G158" s="445">
        <f>+F119*0.1</f>
        <v>4526.2</v>
      </c>
      <c r="H158" s="445">
        <f>+F119*0.25</f>
        <v>11315.5</v>
      </c>
      <c r="I158" s="75">
        <v>0</v>
      </c>
      <c r="J158" s="92">
        <v>0</v>
      </c>
      <c r="K158" s="92">
        <v>0</v>
      </c>
      <c r="L158" s="76">
        <f t="shared" si="30"/>
        <v>15841.7</v>
      </c>
      <c r="M158" s="305"/>
      <c r="N158" s="305"/>
      <c r="O158" s="305"/>
      <c r="P158" s="305"/>
      <c r="Q158" s="305"/>
      <c r="R158" s="305"/>
      <c r="S158" s="305"/>
      <c r="T158" s="305"/>
      <c r="U158" s="305"/>
    </row>
    <row r="159" spans="1:21">
      <c r="A159" s="74">
        <f t="shared" si="31"/>
        <v>42</v>
      </c>
      <c r="B159" s="240">
        <v>7224</v>
      </c>
      <c r="C159" s="321" t="s">
        <v>292</v>
      </c>
      <c r="D159" s="484" t="s">
        <v>309</v>
      </c>
      <c r="E159" s="75">
        <v>0</v>
      </c>
      <c r="F159" s="75">
        <v>0</v>
      </c>
      <c r="G159" s="445">
        <v>0</v>
      </c>
      <c r="H159" s="445">
        <v>0</v>
      </c>
      <c r="I159" s="75">
        <v>0</v>
      </c>
      <c r="J159" s="92">
        <v>0</v>
      </c>
      <c r="K159" s="92">
        <v>0</v>
      </c>
      <c r="L159" s="76">
        <f t="shared" si="30"/>
        <v>0</v>
      </c>
      <c r="M159" s="305"/>
      <c r="N159" s="305"/>
      <c r="O159" s="305"/>
      <c r="P159" s="305"/>
      <c r="Q159" s="305"/>
      <c r="R159" s="305"/>
      <c r="S159" s="305"/>
      <c r="T159" s="305"/>
      <c r="U159" s="305"/>
    </row>
    <row r="160" spans="1:21">
      <c r="A160" s="74">
        <f t="shared" si="31"/>
        <v>43</v>
      </c>
      <c r="B160" s="240">
        <v>6796</v>
      </c>
      <c r="C160" s="316" t="s">
        <v>313</v>
      </c>
      <c r="D160" s="316" t="s">
        <v>314</v>
      </c>
      <c r="E160" s="75">
        <v>0</v>
      </c>
      <c r="F160" s="75">
        <v>0</v>
      </c>
      <c r="G160" s="445">
        <v>0</v>
      </c>
      <c r="H160" s="445">
        <v>0</v>
      </c>
      <c r="I160" s="75">
        <v>0</v>
      </c>
      <c r="J160" s="92">
        <v>0</v>
      </c>
      <c r="K160" s="92">
        <v>0</v>
      </c>
      <c r="L160" s="76">
        <f t="shared" si="30"/>
        <v>0</v>
      </c>
      <c r="M160" s="305"/>
      <c r="N160" s="305"/>
      <c r="O160" s="305"/>
      <c r="P160" s="305"/>
      <c r="Q160" s="305"/>
      <c r="R160" s="305"/>
      <c r="S160" s="305"/>
      <c r="T160" s="305"/>
      <c r="U160" s="305"/>
    </row>
    <row r="161" spans="1:21">
      <c r="A161" s="74">
        <f t="shared" si="31"/>
        <v>44</v>
      </c>
      <c r="B161" s="240">
        <v>6957</v>
      </c>
      <c r="C161" s="316" t="s">
        <v>298</v>
      </c>
      <c r="D161" s="316" t="s">
        <v>299</v>
      </c>
      <c r="E161" s="75">
        <v>0</v>
      </c>
      <c r="F161" s="75">
        <v>0</v>
      </c>
      <c r="G161" s="445">
        <v>0</v>
      </c>
      <c r="H161" s="445">
        <v>0</v>
      </c>
      <c r="I161" s="75">
        <v>0</v>
      </c>
      <c r="J161" s="92">
        <v>0</v>
      </c>
      <c r="K161" s="92">
        <v>0</v>
      </c>
      <c r="L161" s="76">
        <f t="shared" si="30"/>
        <v>0</v>
      </c>
      <c r="M161" s="305"/>
      <c r="N161" s="305"/>
      <c r="O161" s="305"/>
      <c r="P161" s="305"/>
      <c r="Q161" s="305"/>
      <c r="R161" s="305"/>
      <c r="S161" s="305"/>
      <c r="T161" s="305"/>
      <c r="U161" s="305"/>
    </row>
    <row r="162" spans="1:21">
      <c r="A162" s="74">
        <f t="shared" si="31"/>
        <v>45</v>
      </c>
      <c r="B162" s="240">
        <v>6954</v>
      </c>
      <c r="C162" s="316" t="s">
        <v>254</v>
      </c>
      <c r="D162" s="316" t="s">
        <v>301</v>
      </c>
      <c r="E162" s="75">
        <v>0</v>
      </c>
      <c r="F162" s="75">
        <v>0</v>
      </c>
      <c r="G162" s="445">
        <v>0</v>
      </c>
      <c r="H162" s="445">
        <v>0</v>
      </c>
      <c r="I162" s="75">
        <v>0</v>
      </c>
      <c r="J162" s="92">
        <v>0</v>
      </c>
      <c r="K162" s="92">
        <v>0</v>
      </c>
      <c r="L162" s="76">
        <f t="shared" si="30"/>
        <v>0</v>
      </c>
      <c r="M162" s="305"/>
      <c r="N162" s="305"/>
      <c r="O162" s="305"/>
      <c r="P162" s="305"/>
      <c r="Q162" s="305"/>
      <c r="R162" s="305"/>
      <c r="S162" s="305"/>
      <c r="T162" s="305"/>
      <c r="U162" s="305"/>
    </row>
    <row r="163" spans="1:21">
      <c r="A163" s="74">
        <f t="shared" si="31"/>
        <v>46</v>
      </c>
      <c r="B163" s="240">
        <v>6970</v>
      </c>
      <c r="C163" s="316" t="s">
        <v>215</v>
      </c>
      <c r="D163" s="316" t="s">
        <v>302</v>
      </c>
      <c r="E163" s="75">
        <v>0</v>
      </c>
      <c r="F163" s="75">
        <v>0</v>
      </c>
      <c r="G163" s="445">
        <v>0</v>
      </c>
      <c r="H163" s="445">
        <v>0</v>
      </c>
      <c r="I163" s="75">
        <v>0</v>
      </c>
      <c r="J163" s="92">
        <v>0</v>
      </c>
      <c r="K163" s="92">
        <v>0</v>
      </c>
      <c r="L163" s="76">
        <f t="shared" si="30"/>
        <v>0</v>
      </c>
      <c r="M163" s="305"/>
      <c r="N163" s="305"/>
      <c r="O163" s="305"/>
      <c r="P163" s="305"/>
      <c r="Q163" s="305"/>
      <c r="R163" s="305"/>
      <c r="S163" s="305"/>
      <c r="T163" s="305"/>
      <c r="U163" s="305"/>
    </row>
    <row r="164" spans="1:21">
      <c r="A164" s="74">
        <f t="shared" si="31"/>
        <v>47</v>
      </c>
      <c r="B164" s="327" t="s">
        <v>303</v>
      </c>
      <c r="C164" s="425" t="s">
        <v>260</v>
      </c>
      <c r="D164" s="316" t="s">
        <v>309</v>
      </c>
      <c r="E164" s="75">
        <v>0</v>
      </c>
      <c r="F164" s="75">
        <v>0</v>
      </c>
      <c r="G164" s="445">
        <v>0</v>
      </c>
      <c r="H164" s="445">
        <v>0</v>
      </c>
      <c r="I164" s="75">
        <v>0</v>
      </c>
      <c r="J164" s="92">
        <v>0</v>
      </c>
      <c r="K164" s="92">
        <v>0</v>
      </c>
      <c r="L164" s="76">
        <f t="shared" ref="L164:L166" si="32">+E164+F164+G164+H164+I164+J164+K164</f>
        <v>0</v>
      </c>
      <c r="M164" s="305"/>
      <c r="N164" s="305"/>
      <c r="O164" s="305"/>
      <c r="P164" s="305"/>
      <c r="Q164" s="305"/>
      <c r="R164" s="305"/>
      <c r="S164" s="305"/>
      <c r="T164" s="305"/>
      <c r="U164" s="305"/>
    </row>
    <row r="165" spans="1:21">
      <c r="A165" s="74">
        <f t="shared" si="31"/>
        <v>48</v>
      </c>
      <c r="B165" s="240">
        <v>6897</v>
      </c>
      <c r="C165" s="431" t="s">
        <v>263</v>
      </c>
      <c r="D165" s="484" t="s">
        <v>307</v>
      </c>
      <c r="E165" s="75">
        <v>0</v>
      </c>
      <c r="F165" s="75">
        <v>0</v>
      </c>
      <c r="G165" s="445">
        <v>0</v>
      </c>
      <c r="H165" s="445">
        <v>0</v>
      </c>
      <c r="I165" s="75">
        <v>0</v>
      </c>
      <c r="J165" s="92">
        <v>0</v>
      </c>
      <c r="K165" s="92">
        <v>0</v>
      </c>
      <c r="L165" s="76">
        <f t="shared" si="32"/>
        <v>0</v>
      </c>
      <c r="M165" s="305"/>
      <c r="N165" s="305"/>
      <c r="O165" s="305"/>
      <c r="P165" s="305"/>
      <c r="Q165" s="305"/>
      <c r="R165" s="305"/>
      <c r="S165" s="305"/>
      <c r="T165" s="305"/>
      <c r="U165" s="305"/>
    </row>
    <row r="166" spans="1:21">
      <c r="A166" s="74">
        <f t="shared" si="31"/>
        <v>49</v>
      </c>
      <c r="B166" s="240">
        <v>6072</v>
      </c>
      <c r="C166" s="425" t="s">
        <v>308</v>
      </c>
      <c r="D166" s="316" t="s">
        <v>309</v>
      </c>
      <c r="E166" s="75">
        <v>0</v>
      </c>
      <c r="F166" s="75">
        <v>0</v>
      </c>
      <c r="G166" s="445">
        <v>0</v>
      </c>
      <c r="H166" s="445">
        <v>0</v>
      </c>
      <c r="I166" s="75">
        <v>0</v>
      </c>
      <c r="J166" s="92">
        <v>0</v>
      </c>
      <c r="K166" s="92">
        <v>0</v>
      </c>
      <c r="L166" s="76">
        <f t="shared" si="32"/>
        <v>0</v>
      </c>
      <c r="M166" s="305"/>
      <c r="N166" s="305"/>
      <c r="O166" s="305"/>
      <c r="P166" s="305"/>
      <c r="Q166" s="305"/>
      <c r="R166" s="305"/>
      <c r="S166" s="305"/>
      <c r="T166" s="305"/>
      <c r="U166" s="305"/>
    </row>
    <row r="167" spans="1:21">
      <c r="A167" s="74">
        <f t="shared" si="31"/>
        <v>50</v>
      </c>
      <c r="B167" s="486"/>
      <c r="C167" s="486"/>
      <c r="D167" s="486"/>
      <c r="E167" s="301"/>
      <c r="F167" s="301"/>
      <c r="G167" s="445"/>
      <c r="H167" s="445"/>
      <c r="I167" s="301"/>
      <c r="J167" s="301"/>
      <c r="K167" s="301"/>
      <c r="L167" s="304"/>
      <c r="M167" s="305"/>
      <c r="N167" s="305"/>
      <c r="O167" s="305"/>
      <c r="P167" s="305"/>
      <c r="Q167" s="305"/>
      <c r="R167" s="305"/>
      <c r="S167" s="305"/>
      <c r="T167" s="305"/>
      <c r="U167" s="305"/>
    </row>
    <row r="168" spans="1:21">
      <c r="A168" s="449"/>
      <c r="B168" s="449"/>
      <c r="C168" s="449"/>
      <c r="D168" s="422" t="s">
        <v>148</v>
      </c>
      <c r="E168" s="301">
        <f t="shared" ref="E168:L168" si="33">SUM(E143:E167)</f>
        <v>0</v>
      </c>
      <c r="F168" s="470">
        <f t="shared" si="33"/>
        <v>0</v>
      </c>
      <c r="G168" s="471">
        <f t="shared" si="33"/>
        <v>75286.8</v>
      </c>
      <c r="H168" s="471">
        <f t="shared" si="33"/>
        <v>188217</v>
      </c>
      <c r="I168" s="472">
        <f t="shared" si="33"/>
        <v>0</v>
      </c>
      <c r="J168" s="301">
        <f t="shared" si="33"/>
        <v>0</v>
      </c>
      <c r="K168" s="301">
        <f t="shared" si="33"/>
        <v>0</v>
      </c>
      <c r="L168" s="304">
        <f t="shared" si="33"/>
        <v>263503.8</v>
      </c>
      <c r="M168" s="305"/>
      <c r="N168" s="305"/>
      <c r="O168" s="305"/>
      <c r="P168" s="305"/>
      <c r="Q168" s="305"/>
      <c r="R168" s="305"/>
      <c r="S168" s="305"/>
      <c r="T168" s="305"/>
      <c r="U168" s="305"/>
    </row>
    <row r="169" spans="1:21">
      <c r="A169" s="369" t="s">
        <v>68</v>
      </c>
      <c r="B169" s="369" t="s">
        <v>149</v>
      </c>
      <c r="C169" s="306"/>
      <c r="D169" s="306"/>
      <c r="E169" s="306"/>
      <c r="F169" s="306"/>
      <c r="G169" s="306"/>
      <c r="H169" s="306"/>
      <c r="I169" s="306"/>
      <c r="J169" s="306"/>
      <c r="K169" s="306"/>
      <c r="L169" s="306"/>
      <c r="M169" s="306"/>
      <c r="N169" s="306"/>
      <c r="O169" s="306"/>
      <c r="P169" s="306"/>
      <c r="Q169" s="306"/>
      <c r="R169" s="306"/>
      <c r="S169" s="306"/>
      <c r="T169" s="306"/>
      <c r="U169" s="306"/>
    </row>
    <row r="170" spans="1:21">
      <c r="A170" s="369" t="s">
        <v>69</v>
      </c>
      <c r="B170" s="369" t="s">
        <v>273</v>
      </c>
      <c r="C170" s="306"/>
      <c r="D170" s="306"/>
      <c r="E170" s="306"/>
      <c r="F170" s="306"/>
      <c r="G170" s="306"/>
      <c r="H170" s="306"/>
      <c r="I170" s="306"/>
      <c r="J170" s="306"/>
      <c r="K170" s="306"/>
      <c r="L170" s="306"/>
      <c r="M170" s="306"/>
      <c r="N170" s="306"/>
      <c r="O170" s="306"/>
      <c r="P170" s="306"/>
      <c r="Q170" s="306"/>
      <c r="R170" s="306"/>
      <c r="S170" s="306"/>
      <c r="T170" s="306"/>
      <c r="U170" s="306"/>
    </row>
    <row r="171" spans="1:21">
      <c r="A171" s="369" t="s">
        <v>70</v>
      </c>
      <c r="B171" s="369" t="s">
        <v>88</v>
      </c>
      <c r="C171" s="306"/>
      <c r="D171" s="306"/>
      <c r="E171" s="306"/>
      <c r="F171" s="306"/>
      <c r="G171" s="306"/>
      <c r="H171" s="306"/>
      <c r="I171" s="306"/>
      <c r="J171" s="306"/>
      <c r="K171" s="306"/>
      <c r="L171" s="306"/>
      <c r="M171" s="306"/>
      <c r="N171" s="306"/>
      <c r="O171" s="306"/>
      <c r="P171" s="306"/>
      <c r="Q171" s="306"/>
      <c r="R171" s="306"/>
      <c r="S171" s="306"/>
      <c r="T171" s="306"/>
      <c r="U171" s="306"/>
    </row>
    <row r="172" spans="1:21">
      <c r="A172" s="369" t="s">
        <v>56</v>
      </c>
      <c r="B172" s="369" t="s">
        <v>152</v>
      </c>
      <c r="C172" s="306"/>
      <c r="D172" s="306"/>
      <c r="E172" s="306"/>
      <c r="F172" s="306"/>
      <c r="G172" s="306"/>
      <c r="H172" s="306"/>
      <c r="I172" s="306"/>
      <c r="J172" s="306"/>
      <c r="K172" s="306"/>
      <c r="L172" s="306"/>
      <c r="M172" s="306"/>
      <c r="N172" s="306"/>
      <c r="O172" s="306"/>
      <c r="P172" s="306"/>
      <c r="Q172" s="306"/>
      <c r="R172" s="306"/>
      <c r="S172" s="306"/>
      <c r="T172" s="306"/>
      <c r="U172" s="306"/>
    </row>
    <row r="173" spans="1:21">
      <c r="A173" s="369" t="s">
        <v>71</v>
      </c>
      <c r="B173" s="369" t="s">
        <v>153</v>
      </c>
      <c r="C173" s="306"/>
      <c r="D173" s="306"/>
      <c r="E173" s="306"/>
      <c r="F173" s="306"/>
      <c r="G173" s="306"/>
      <c r="H173" s="306"/>
      <c r="I173" s="306"/>
      <c r="J173" s="306"/>
      <c r="K173" s="306"/>
      <c r="L173" s="306"/>
      <c r="M173" s="306"/>
      <c r="N173" s="306"/>
      <c r="O173" s="306"/>
      <c r="P173" s="306"/>
      <c r="Q173" s="306"/>
      <c r="R173" s="306"/>
      <c r="S173" s="306"/>
      <c r="T173" s="306"/>
      <c r="U173" s="306"/>
    </row>
    <row r="174" spans="1:21" ht="12">
      <c r="A174" s="369" t="s">
        <v>72</v>
      </c>
      <c r="B174" s="369" t="s">
        <v>91</v>
      </c>
      <c r="C174" s="306"/>
      <c r="D174" s="306"/>
      <c r="E174" s="306"/>
      <c r="F174" s="306"/>
      <c r="G174" s="450"/>
      <c r="H174" s="306"/>
      <c r="I174" s="306"/>
      <c r="J174" s="306"/>
      <c r="K174" s="306"/>
      <c r="L174" s="306"/>
      <c r="M174" s="306"/>
      <c r="N174" s="306"/>
      <c r="O174" s="306"/>
      <c r="P174" s="306"/>
      <c r="Q174" s="306"/>
      <c r="R174" s="306"/>
      <c r="S174" s="306"/>
      <c r="T174" s="306"/>
      <c r="U174" s="306"/>
    </row>
  </sheetData>
  <mergeCells count="4">
    <mergeCell ref="B10:J10"/>
    <mergeCell ref="I13:J14"/>
    <mergeCell ref="B97:J97"/>
    <mergeCell ref="I100:J101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4
Agency Staffing Pattern</oddHeader>
  </headerFooter>
  <rowBreaks count="2" manualBreakCount="2">
    <brk id="47" max="16383" man="1"/>
    <brk id="8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C9EB1-3764-4FAF-B604-D5DC0689AC45}">
  <sheetPr codeName="Sheet1">
    <tabColor theme="6" tint="0.79998168889431442"/>
  </sheetPr>
  <dimension ref="A1:BV121"/>
  <sheetViews>
    <sheetView tabSelected="1" view="pageBreakPreview" zoomScaleNormal="145" zoomScaleSheetLayoutView="100" zoomScalePageLayoutView="50" workbookViewId="0">
      <selection activeCell="F35" sqref="F35"/>
    </sheetView>
  </sheetViews>
  <sheetFormatPr defaultColWidth="8.77734375" defaultRowHeight="11.25"/>
  <cols>
    <col min="1" max="1" width="2.77734375" style="9" customWidth="1"/>
    <col min="2" max="2" width="10.21875" style="9" customWidth="1"/>
    <col min="3" max="3" width="29.5546875" style="9" customWidth="1"/>
    <col min="4" max="4" width="31.664062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11.8867187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761" t="s">
        <v>1</v>
      </c>
      <c r="B2" s="761"/>
      <c r="C2" s="761"/>
      <c r="D2" s="11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67"/>
      <c r="B3" s="67"/>
      <c r="C3" s="67"/>
      <c r="D3" s="1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761" t="s">
        <v>3</v>
      </c>
      <c r="B4" s="761"/>
      <c r="C4" s="761"/>
      <c r="D4" s="113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67"/>
      <c r="B5" s="67"/>
      <c r="C5" s="67"/>
      <c r="D5" s="1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761" t="s">
        <v>4</v>
      </c>
      <c r="B6" s="761"/>
      <c r="C6" s="67"/>
      <c r="D6" s="291" t="s">
        <v>315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67"/>
      <c r="B7" s="67"/>
      <c r="C7" s="67"/>
      <c r="D7" s="11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761" t="s">
        <v>5</v>
      </c>
      <c r="B8" s="761"/>
      <c r="D8" s="113" t="s">
        <v>97</v>
      </c>
      <c r="E8" s="292" t="s">
        <v>316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5" t="s">
        <v>6</v>
      </c>
      <c r="C11" s="56"/>
      <c r="D11" s="56"/>
      <c r="E11" s="56"/>
      <c r="F11" s="56"/>
      <c r="G11" s="56"/>
      <c r="H11" s="56"/>
      <c r="I11" s="56"/>
      <c r="J11" s="57"/>
      <c r="K11" s="3"/>
      <c r="L11" s="3"/>
      <c r="M11" s="3"/>
      <c r="N11" s="3"/>
      <c r="O11" s="3"/>
      <c r="P11" s="3"/>
      <c r="Q11" s="55" t="s">
        <v>6</v>
      </c>
      <c r="R11" s="57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3"/>
      <c r="C12" s="3"/>
      <c r="D12" s="3"/>
      <c r="E12" s="3"/>
      <c r="F12" s="3"/>
      <c r="G12" s="3"/>
      <c r="H12" s="3"/>
      <c r="I12" s="3"/>
      <c r="J12" s="42"/>
      <c r="K12" s="3"/>
      <c r="L12" s="3"/>
      <c r="M12" s="3"/>
      <c r="N12" s="3"/>
      <c r="O12" s="3"/>
      <c r="P12" s="3"/>
      <c r="Q12" s="43"/>
      <c r="R12" s="4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4" t="s">
        <v>7</v>
      </c>
      <c r="C13" s="45" t="s">
        <v>8</v>
      </c>
      <c r="D13" s="4" t="s">
        <v>9</v>
      </c>
      <c r="E13" s="45" t="s">
        <v>10</v>
      </c>
      <c r="F13" s="4" t="s">
        <v>11</v>
      </c>
      <c r="G13" s="32" t="s">
        <v>12</v>
      </c>
      <c r="H13" s="32" t="s">
        <v>13</v>
      </c>
      <c r="I13" s="32" t="s">
        <v>14</v>
      </c>
      <c r="J13" s="59" t="s">
        <v>15</v>
      </c>
      <c r="K13" s="45" t="s">
        <v>16</v>
      </c>
      <c r="L13" s="45" t="s">
        <v>17</v>
      </c>
      <c r="M13" s="4" t="s">
        <v>18</v>
      </c>
      <c r="N13" s="4" t="s">
        <v>19</v>
      </c>
      <c r="O13" s="4" t="s">
        <v>20</v>
      </c>
      <c r="P13" s="4" t="s">
        <v>21</v>
      </c>
      <c r="Q13" s="46" t="s">
        <v>22</v>
      </c>
      <c r="R13" s="59" t="s">
        <v>23</v>
      </c>
      <c r="S13" s="46" t="s">
        <v>24</v>
      </c>
      <c r="T13" s="18" t="s">
        <v>25</v>
      </c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0"/>
      <c r="B14" s="35" t="s">
        <v>0</v>
      </c>
      <c r="C14" s="54"/>
      <c r="D14" s="36" t="s">
        <v>0</v>
      </c>
      <c r="E14" s="36" t="s">
        <v>0</v>
      </c>
      <c r="F14" s="36" t="s">
        <v>0</v>
      </c>
      <c r="G14" s="38"/>
      <c r="H14" s="38" t="s">
        <v>0</v>
      </c>
      <c r="I14" s="748" t="s">
        <v>26</v>
      </c>
      <c r="J14" s="752"/>
      <c r="K14" s="22" t="s">
        <v>0</v>
      </c>
      <c r="L14" s="20"/>
      <c r="M14" s="22"/>
      <c r="N14" s="22"/>
      <c r="O14" s="22" t="s">
        <v>27</v>
      </c>
      <c r="P14" s="22"/>
      <c r="Q14" s="47"/>
      <c r="R14" s="48"/>
      <c r="S14" s="23"/>
      <c r="T14" s="23"/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4"/>
      <c r="B15" s="37" t="s">
        <v>28</v>
      </c>
      <c r="C15" s="38" t="s">
        <v>28</v>
      </c>
      <c r="D15" s="38" t="s">
        <v>29</v>
      </c>
      <c r="E15" s="38" t="s">
        <v>30</v>
      </c>
      <c r="F15" s="38" t="s">
        <v>0</v>
      </c>
      <c r="G15" s="38"/>
      <c r="H15" s="38" t="s">
        <v>0</v>
      </c>
      <c r="I15" s="750"/>
      <c r="J15" s="753"/>
      <c r="K15" s="25" t="s">
        <v>31</v>
      </c>
      <c r="L15" s="21" t="s">
        <v>32</v>
      </c>
      <c r="M15" s="21" t="s">
        <v>33</v>
      </c>
      <c r="N15" s="21" t="s">
        <v>34</v>
      </c>
      <c r="O15" s="21" t="s">
        <v>35</v>
      </c>
      <c r="P15" s="20" t="s">
        <v>36</v>
      </c>
      <c r="Q15" s="35" t="s">
        <v>37</v>
      </c>
      <c r="R15" s="49" t="s">
        <v>38</v>
      </c>
      <c r="S15" s="23" t="s">
        <v>39</v>
      </c>
      <c r="T15" s="26" t="s">
        <v>40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7" t="s">
        <v>41</v>
      </c>
      <c r="B16" s="39" t="s">
        <v>42</v>
      </c>
      <c r="C16" s="40" t="s">
        <v>43</v>
      </c>
      <c r="D16" s="40" t="s">
        <v>44</v>
      </c>
      <c r="E16" s="40" t="s">
        <v>45</v>
      </c>
      <c r="F16" s="40" t="s">
        <v>46</v>
      </c>
      <c r="G16" s="40" t="s">
        <v>47</v>
      </c>
      <c r="H16" s="40" t="s">
        <v>48</v>
      </c>
      <c r="I16" s="41" t="s">
        <v>49</v>
      </c>
      <c r="J16" s="58" t="s">
        <v>50</v>
      </c>
      <c r="K16" s="31" t="s">
        <v>51</v>
      </c>
      <c r="L16" s="73" t="s">
        <v>52</v>
      </c>
      <c r="M16" s="28" t="s">
        <v>53</v>
      </c>
      <c r="N16" s="28" t="s">
        <v>54</v>
      </c>
      <c r="O16" s="28" t="s">
        <v>55</v>
      </c>
      <c r="P16" s="30" t="s">
        <v>56</v>
      </c>
      <c r="Q16" s="44" t="s">
        <v>57</v>
      </c>
      <c r="R16" s="50" t="s">
        <v>57</v>
      </c>
      <c r="S16" s="31" t="s">
        <v>58</v>
      </c>
      <c r="T16" s="28" t="s">
        <v>59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s="307" customFormat="1" ht="12" thickTop="1">
      <c r="A17" s="74">
        <v>1</v>
      </c>
      <c r="B17" s="77" t="s">
        <v>325</v>
      </c>
      <c r="C17" s="298" t="s">
        <v>326</v>
      </c>
      <c r="D17" s="570" t="s">
        <v>327</v>
      </c>
      <c r="E17" s="568" t="s">
        <v>136</v>
      </c>
      <c r="F17" s="301">
        <v>45262</v>
      </c>
      <c r="G17" s="301">
        <v>0</v>
      </c>
      <c r="H17" s="301">
        <v>0</v>
      </c>
      <c r="I17" s="579">
        <v>45809</v>
      </c>
      <c r="J17" s="301">
        <v>1716</v>
      </c>
      <c r="K17" s="301">
        <f>(+F17+G17+H17+J17)</f>
        <v>46978</v>
      </c>
      <c r="L17" s="599">
        <f>+ROUND((K17*0.3077),0)</f>
        <v>14455</v>
      </c>
      <c r="M17" s="301">
        <v>494</v>
      </c>
      <c r="N17" s="600">
        <v>0</v>
      </c>
      <c r="O17" s="600">
        <f>+ROUND((K17*0.0145),0)</f>
        <v>681</v>
      </c>
      <c r="P17" s="600">
        <v>187</v>
      </c>
      <c r="Q17" s="600">
        <v>8128</v>
      </c>
      <c r="R17" s="600">
        <v>297</v>
      </c>
      <c r="S17" s="600">
        <f>+L17+M17+N17+O17+P17+Q17+R17</f>
        <v>24242</v>
      </c>
      <c r="T17" s="600">
        <f>+K17+S17</f>
        <v>71220</v>
      </c>
      <c r="U17" s="305"/>
      <c r="V17" s="305"/>
      <c r="W17" s="305"/>
      <c r="X17" s="305"/>
      <c r="Y17" s="305"/>
      <c r="Z17" s="305"/>
      <c r="AA17" s="305"/>
      <c r="AB17" s="305"/>
      <c r="AC17" s="305"/>
      <c r="AD17" s="305"/>
      <c r="AE17" s="305"/>
      <c r="AF17" s="305"/>
      <c r="AG17" s="305"/>
      <c r="AH17" s="305"/>
      <c r="AI17" s="305"/>
      <c r="AJ17" s="305"/>
      <c r="AK17" s="305"/>
      <c r="AL17" s="305"/>
      <c r="AM17" s="305"/>
      <c r="AN17" s="305"/>
      <c r="AO17" s="305"/>
      <c r="AP17" s="305"/>
      <c r="AQ17" s="305"/>
      <c r="AR17" s="305"/>
      <c r="AS17" s="305"/>
      <c r="AT17" s="305"/>
      <c r="AU17" s="305"/>
      <c r="AV17" s="305"/>
      <c r="AW17" s="305"/>
      <c r="AX17" s="305"/>
      <c r="AY17" s="305"/>
      <c r="AZ17" s="305"/>
      <c r="BA17" s="305"/>
      <c r="BB17" s="305"/>
      <c r="BC17" s="305"/>
      <c r="BD17" s="305"/>
      <c r="BE17" s="306"/>
      <c r="BF17" s="306"/>
      <c r="BG17" s="306"/>
      <c r="BH17" s="306"/>
      <c r="BI17" s="306"/>
      <c r="BJ17" s="306"/>
      <c r="BK17" s="306"/>
      <c r="BL17" s="306"/>
      <c r="BM17" s="306"/>
      <c r="BN17" s="306"/>
      <c r="BO17" s="306"/>
      <c r="BP17" s="306"/>
      <c r="BQ17" s="306"/>
      <c r="BR17" s="306"/>
      <c r="BS17" s="306"/>
      <c r="BT17" s="306"/>
      <c r="BU17" s="306"/>
      <c r="BV17" s="306"/>
    </row>
    <row r="18" spans="1:74">
      <c r="A18" s="6">
        <v>2</v>
      </c>
      <c r="B18" s="308" t="s">
        <v>319</v>
      </c>
      <c r="C18" s="298" t="s">
        <v>320</v>
      </c>
      <c r="D18" s="570" t="s">
        <v>321</v>
      </c>
      <c r="E18" s="568" t="s">
        <v>322</v>
      </c>
      <c r="F18" s="425">
        <v>61401</v>
      </c>
      <c r="G18" s="606">
        <v>0</v>
      </c>
      <c r="H18" s="315">
        <v>0</v>
      </c>
      <c r="I18" s="607"/>
      <c r="J18" s="312">
        <v>0</v>
      </c>
      <c r="K18" s="602">
        <f>(+F18+G18+H18+J18)</f>
        <v>61401</v>
      </c>
      <c r="L18" s="601">
        <f>+ROUND((K18*0.3077),0)</f>
        <v>18893</v>
      </c>
      <c r="M18" s="425">
        <v>495</v>
      </c>
      <c r="N18" s="426">
        <v>0</v>
      </c>
      <c r="O18" s="427">
        <f>K18*1.45%</f>
        <v>890.31449999999995</v>
      </c>
      <c r="P18" s="425">
        <v>187</v>
      </c>
      <c r="Q18" s="425">
        <v>8128</v>
      </c>
      <c r="R18" s="582">
        <v>297</v>
      </c>
      <c r="S18" s="602">
        <f>+L18+M18+N18+O18+P18+Q18+R18</f>
        <v>28890.3145</v>
      </c>
      <c r="T18" s="602">
        <f>+K18+S18</f>
        <v>90291.314500000008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v>3</v>
      </c>
      <c r="B19" s="77">
        <v>7079</v>
      </c>
      <c r="C19" s="298" t="s">
        <v>323</v>
      </c>
      <c r="D19" s="570" t="s">
        <v>324</v>
      </c>
      <c r="E19" s="568" t="s">
        <v>300</v>
      </c>
      <c r="F19" s="425">
        <v>41372</v>
      </c>
      <c r="G19" s="608">
        <v>0</v>
      </c>
      <c r="H19" s="315">
        <v>0</v>
      </c>
      <c r="I19" s="609"/>
      <c r="J19" s="321">
        <v>0</v>
      </c>
      <c r="K19" s="583">
        <f>(+F19+G19+H19+J19)</f>
        <v>41372</v>
      </c>
      <c r="L19" s="315">
        <f>+ROUND((K19*0.3077),0)</f>
        <v>12730</v>
      </c>
      <c r="M19" s="603">
        <v>494</v>
      </c>
      <c r="N19" s="426">
        <v>0</v>
      </c>
      <c r="O19" s="321">
        <v>798</v>
      </c>
      <c r="P19" s="321">
        <v>187</v>
      </c>
      <c r="Q19" s="321">
        <v>8128</v>
      </c>
      <c r="R19" s="324">
        <v>297</v>
      </c>
      <c r="S19" s="602">
        <f>+L19+M19+N19+O19+P19+Q19+R19</f>
        <v>22634</v>
      </c>
      <c r="T19" s="602">
        <f>+K19+S19</f>
        <v>64006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v>4</v>
      </c>
      <c r="B20" s="77" t="s">
        <v>330</v>
      </c>
      <c r="C20" s="298" t="s">
        <v>331</v>
      </c>
      <c r="D20" s="569" t="s">
        <v>332</v>
      </c>
      <c r="E20" s="568" t="s">
        <v>333</v>
      </c>
      <c r="F20" s="425">
        <v>21678</v>
      </c>
      <c r="G20" s="606">
        <v>0</v>
      </c>
      <c r="H20" s="315">
        <v>0</v>
      </c>
      <c r="I20" s="610"/>
      <c r="J20" s="312">
        <v>0</v>
      </c>
      <c r="K20" s="602">
        <f>(+F20+G20+H20+J20)</f>
        <v>21678</v>
      </c>
      <c r="L20" s="315">
        <f>+ROUND((K20*0.3077),0)</f>
        <v>6670</v>
      </c>
      <c r="M20" s="323">
        <v>494</v>
      </c>
      <c r="N20" s="602">
        <v>0</v>
      </c>
      <c r="O20" s="602">
        <f>+ROUND((K20*0.0145),0)</f>
        <v>314</v>
      </c>
      <c r="P20" s="312">
        <v>187</v>
      </c>
      <c r="Q20" s="312">
        <v>8128</v>
      </c>
      <c r="R20" s="312">
        <v>297</v>
      </c>
      <c r="S20" s="602">
        <f>+L20+M20+N20+O20+P20+Q20+R20</f>
        <v>16090</v>
      </c>
      <c r="T20" s="602">
        <f>+K20+S20</f>
        <v>37768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v>5</v>
      </c>
      <c r="B21" s="284" t="s">
        <v>456</v>
      </c>
      <c r="C21" s="548" t="s">
        <v>162</v>
      </c>
      <c r="D21" s="548" t="s">
        <v>457</v>
      </c>
      <c r="E21" s="284" t="s">
        <v>164</v>
      </c>
      <c r="F21" s="425">
        <v>30169</v>
      </c>
      <c r="G21" s="606">
        <v>0</v>
      </c>
      <c r="H21" s="315">
        <v>0</v>
      </c>
      <c r="I21" s="610"/>
      <c r="J21" s="312">
        <v>0</v>
      </c>
      <c r="K21" s="602">
        <v>30169</v>
      </c>
      <c r="L21" s="315">
        <v>9283</v>
      </c>
      <c r="M21" s="323">
        <v>494</v>
      </c>
      <c r="N21" s="602">
        <v>0</v>
      </c>
      <c r="O21" s="602">
        <v>437</v>
      </c>
      <c r="P21" s="312">
        <v>187</v>
      </c>
      <c r="Q21" s="312">
        <v>8128</v>
      </c>
      <c r="R21" s="312">
        <v>297</v>
      </c>
      <c r="S21" s="602">
        <v>18826</v>
      </c>
      <c r="T21" s="602">
        <v>48995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v>6</v>
      </c>
      <c r="B22" s="284" t="s">
        <v>458</v>
      </c>
      <c r="C22" s="548" t="s">
        <v>162</v>
      </c>
      <c r="D22" s="549" t="s">
        <v>459</v>
      </c>
      <c r="E22" s="284" t="s">
        <v>164</v>
      </c>
      <c r="F22" s="427">
        <v>30169</v>
      </c>
      <c r="G22" s="585">
        <v>0</v>
      </c>
      <c r="H22" s="315">
        <v>0</v>
      </c>
      <c r="I22" s="611"/>
      <c r="J22" s="92">
        <v>0</v>
      </c>
      <c r="K22" s="602">
        <v>30169</v>
      </c>
      <c r="L22" s="315">
        <v>9283</v>
      </c>
      <c r="M22" s="323">
        <v>494</v>
      </c>
      <c r="N22" s="602">
        <v>0</v>
      </c>
      <c r="O22" s="602">
        <v>437</v>
      </c>
      <c r="P22" s="324">
        <v>187</v>
      </c>
      <c r="Q22" s="321">
        <v>8128</v>
      </c>
      <c r="R22" s="324">
        <v>297</v>
      </c>
      <c r="S22" s="602">
        <v>18826</v>
      </c>
      <c r="T22" s="602">
        <v>48995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4">
        <v>7</v>
      </c>
      <c r="B23" s="284" t="s">
        <v>460</v>
      </c>
      <c r="C23" s="548" t="s">
        <v>162</v>
      </c>
      <c r="D23" s="548" t="s">
        <v>461</v>
      </c>
      <c r="E23" s="284" t="s">
        <v>164</v>
      </c>
      <c r="F23" s="427">
        <v>30169</v>
      </c>
      <c r="G23" s="606">
        <v>0</v>
      </c>
      <c r="H23" s="315">
        <v>0</v>
      </c>
      <c r="I23" s="610"/>
      <c r="J23" s="315">
        <v>0</v>
      </c>
      <c r="K23" s="602">
        <v>30169</v>
      </c>
      <c r="L23" s="315">
        <v>9283</v>
      </c>
      <c r="M23" s="603">
        <v>494</v>
      </c>
      <c r="N23" s="426">
        <v>0</v>
      </c>
      <c r="O23" s="426">
        <v>437</v>
      </c>
      <c r="P23" s="321">
        <v>187</v>
      </c>
      <c r="Q23" s="321">
        <v>8128</v>
      </c>
      <c r="R23" s="324">
        <v>297</v>
      </c>
      <c r="S23" s="612">
        <v>18826</v>
      </c>
      <c r="T23" s="612">
        <v>48995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4">
        <v>8</v>
      </c>
      <c r="B24" s="284" t="s">
        <v>462</v>
      </c>
      <c r="C24" s="548" t="s">
        <v>162</v>
      </c>
      <c r="D24" s="548" t="s">
        <v>463</v>
      </c>
      <c r="E24" s="284" t="s">
        <v>164</v>
      </c>
      <c r="F24" s="427">
        <v>30169</v>
      </c>
      <c r="G24" s="606">
        <v>0</v>
      </c>
      <c r="H24" s="315">
        <v>0</v>
      </c>
      <c r="I24" s="607"/>
      <c r="J24" s="92">
        <v>0</v>
      </c>
      <c r="K24" s="602">
        <v>30169</v>
      </c>
      <c r="L24" s="315">
        <v>9283</v>
      </c>
      <c r="M24" s="323">
        <v>494</v>
      </c>
      <c r="N24" s="605">
        <v>0</v>
      </c>
      <c r="O24" s="439">
        <v>437</v>
      </c>
      <c r="P24" s="324">
        <v>187</v>
      </c>
      <c r="Q24" s="427">
        <v>8128</v>
      </c>
      <c r="R24" s="427">
        <v>297</v>
      </c>
      <c r="S24" s="602">
        <v>18826</v>
      </c>
      <c r="T24" s="602">
        <v>48995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4">
        <v>9</v>
      </c>
      <c r="B25" s="284"/>
      <c r="C25" s="548"/>
      <c r="D25" s="548"/>
      <c r="E25" s="284"/>
      <c r="F25" s="427"/>
      <c r="G25" s="606"/>
      <c r="H25" s="315"/>
      <c r="I25" s="607"/>
      <c r="J25" s="92"/>
      <c r="K25" s="602"/>
      <c r="L25" s="315"/>
      <c r="M25" s="323"/>
      <c r="N25" s="605"/>
      <c r="O25" s="439"/>
      <c r="P25" s="324"/>
      <c r="Q25" s="427"/>
      <c r="R25" s="427"/>
      <c r="S25" s="602"/>
      <c r="T25" s="602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ref="A26:A34" si="0">A25+1</f>
        <v>10</v>
      </c>
      <c r="B26" s="70"/>
      <c r="C26" s="69"/>
      <c r="D26" s="571"/>
      <c r="E26" s="571"/>
      <c r="F26" s="427"/>
      <c r="G26" s="606"/>
      <c r="H26" s="315"/>
      <c r="I26" s="613"/>
      <c r="J26" s="315"/>
      <c r="K26" s="602"/>
      <c r="L26" s="315"/>
      <c r="M26" s="323"/>
      <c r="N26" s="602"/>
      <c r="O26" s="602"/>
      <c r="P26" s="312"/>
      <c r="Q26" s="312"/>
      <c r="R26" s="312"/>
      <c r="S26" s="602"/>
      <c r="T26" s="602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0"/>
        <v>11</v>
      </c>
      <c r="B27" s="70"/>
      <c r="C27" s="69"/>
      <c r="D27" s="571"/>
      <c r="E27" s="571"/>
      <c r="F27" s="427"/>
      <c r="G27" s="606"/>
      <c r="H27" s="315"/>
      <c r="I27" s="588"/>
      <c r="J27" s="315"/>
      <c r="K27" s="602"/>
      <c r="L27" s="315"/>
      <c r="M27" s="323"/>
      <c r="N27" s="602"/>
      <c r="O27" s="602"/>
      <c r="P27" s="312"/>
      <c r="Q27" s="312"/>
      <c r="R27" s="312"/>
      <c r="S27" s="602"/>
      <c r="T27" s="602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0"/>
        <v>12</v>
      </c>
      <c r="B28" s="70"/>
      <c r="C28" s="69"/>
      <c r="D28" s="571"/>
      <c r="E28" s="571"/>
      <c r="F28" s="427"/>
      <c r="G28" s="606"/>
      <c r="H28" s="315"/>
      <c r="I28" s="607"/>
      <c r="J28" s="315"/>
      <c r="K28" s="602"/>
      <c r="L28" s="315"/>
      <c r="M28" s="323"/>
      <c r="N28" s="602"/>
      <c r="O28" s="602"/>
      <c r="P28" s="312"/>
      <c r="Q28" s="312"/>
      <c r="R28" s="312"/>
      <c r="S28" s="602"/>
      <c r="T28" s="602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0"/>
        <v>13</v>
      </c>
      <c r="B29" s="70"/>
      <c r="C29" s="69"/>
      <c r="D29" s="571"/>
      <c r="E29" s="571"/>
      <c r="F29" s="427"/>
      <c r="G29" s="589"/>
      <c r="H29" s="315"/>
      <c r="I29" s="607"/>
      <c r="J29" s="315"/>
      <c r="K29" s="602"/>
      <c r="L29" s="315"/>
      <c r="M29" s="323"/>
      <c r="N29" s="602"/>
      <c r="O29" s="602"/>
      <c r="P29" s="312"/>
      <c r="Q29" s="312"/>
      <c r="R29" s="312"/>
      <c r="S29" s="602"/>
      <c r="T29" s="602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0"/>
        <v>14</v>
      </c>
      <c r="B30" s="70"/>
      <c r="C30" s="85"/>
      <c r="D30" s="568"/>
      <c r="E30" s="576"/>
      <c r="F30" s="427"/>
      <c r="G30" s="606"/>
      <c r="H30" s="315"/>
      <c r="I30" s="610"/>
      <c r="J30" s="315"/>
      <c r="K30" s="602"/>
      <c r="L30" s="315"/>
      <c r="M30" s="603"/>
      <c r="N30" s="426"/>
      <c r="O30" s="426"/>
      <c r="P30" s="321"/>
      <c r="Q30" s="321"/>
      <c r="R30" s="324"/>
      <c r="S30" s="612"/>
      <c r="T30" s="612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0"/>
        <v>15</v>
      </c>
      <c r="B31" s="614"/>
      <c r="C31" s="578"/>
      <c r="D31" s="578"/>
      <c r="E31" s="578"/>
      <c r="F31" s="427"/>
      <c r="G31" s="606"/>
      <c r="H31" s="315"/>
      <c r="I31" s="611"/>
      <c r="J31" s="92"/>
      <c r="K31" s="602"/>
      <c r="L31" s="315"/>
      <c r="M31" s="323"/>
      <c r="N31" s="602"/>
      <c r="O31" s="602"/>
      <c r="P31" s="312"/>
      <c r="Q31" s="321"/>
      <c r="R31" s="324"/>
      <c r="S31" s="602"/>
      <c r="T31" s="602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0"/>
        <v>16</v>
      </c>
      <c r="B32" s="614"/>
      <c r="C32" s="578"/>
      <c r="D32" s="578"/>
      <c r="E32" s="578"/>
      <c r="F32" s="425"/>
      <c r="G32" s="606"/>
      <c r="H32" s="315"/>
      <c r="I32" s="345"/>
      <c r="J32" s="312"/>
      <c r="K32" s="602"/>
      <c r="L32" s="315"/>
      <c r="M32" s="323"/>
      <c r="N32" s="602"/>
      <c r="O32" s="602"/>
      <c r="P32" s="312"/>
      <c r="Q32" s="312"/>
      <c r="R32" s="312"/>
      <c r="S32" s="602"/>
      <c r="T32" s="602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0"/>
        <v>17</v>
      </c>
      <c r="B33" s="614"/>
      <c r="C33" s="578"/>
      <c r="D33" s="578"/>
      <c r="E33" s="578"/>
      <c r="F33" s="590"/>
      <c r="G33" s="591"/>
      <c r="H33" s="315"/>
      <c r="I33" s="615"/>
      <c r="J33" s="593"/>
      <c r="K33" s="602"/>
      <c r="L33" s="315"/>
      <c r="M33" s="594"/>
      <c r="N33" s="612"/>
      <c r="O33" s="612"/>
      <c r="P33" s="595"/>
      <c r="Q33" s="590"/>
      <c r="R33" s="427"/>
      <c r="S33" s="602"/>
      <c r="T33" s="602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0"/>
        <v>18</v>
      </c>
      <c r="B34" s="614"/>
      <c r="C34" s="578"/>
      <c r="D34" s="578"/>
      <c r="E34" s="578"/>
      <c r="F34" s="425"/>
      <c r="G34" s="606"/>
      <c r="H34" s="315"/>
      <c r="I34" s="610"/>
      <c r="J34" s="312"/>
      <c r="K34" s="602"/>
      <c r="L34" s="315"/>
      <c r="M34" s="323"/>
      <c r="N34" s="602"/>
      <c r="O34" s="602"/>
      <c r="P34" s="312"/>
      <c r="Q34" s="312"/>
      <c r="R34" s="312"/>
      <c r="S34" s="602"/>
      <c r="T34" s="602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614"/>
      <c r="C35" s="578"/>
      <c r="D35" s="578"/>
      <c r="E35" s="578"/>
      <c r="F35" s="585"/>
      <c r="G35" s="606"/>
      <c r="H35" s="315"/>
      <c r="I35" s="610"/>
      <c r="J35" s="312"/>
      <c r="K35" s="602"/>
      <c r="L35" s="315"/>
      <c r="M35" s="323"/>
      <c r="N35" s="602"/>
      <c r="O35" s="602"/>
      <c r="P35" s="312"/>
      <c r="Q35" s="312"/>
      <c r="R35" s="312"/>
      <c r="S35" s="602"/>
      <c r="T35" s="602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14"/>
      <c r="C36" s="578"/>
      <c r="D36" s="578"/>
      <c r="E36" s="578"/>
      <c r="F36" s="425"/>
      <c r="G36" s="606"/>
      <c r="H36" s="315"/>
      <c r="I36" s="610"/>
      <c r="J36" s="312"/>
      <c r="K36" s="605"/>
      <c r="L36" s="315"/>
      <c r="M36" s="323"/>
      <c r="N36" s="602"/>
      <c r="O36" s="602"/>
      <c r="P36" s="312"/>
      <c r="Q36" s="321"/>
      <c r="R36" s="324"/>
      <c r="S36" s="602"/>
      <c r="T36" s="602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614"/>
      <c r="C37" s="578"/>
      <c r="D37" s="578"/>
      <c r="E37" s="578"/>
      <c r="F37" s="585"/>
      <c r="G37" s="616"/>
      <c r="H37" s="617"/>
      <c r="I37" s="611"/>
      <c r="J37" s="92"/>
      <c r="K37" s="605"/>
      <c r="L37" s="315"/>
      <c r="M37" s="323"/>
      <c r="N37" s="602"/>
      <c r="O37" s="602"/>
      <c r="P37" s="312"/>
      <c r="Q37" s="321"/>
      <c r="R37" s="324"/>
      <c r="S37" s="602"/>
      <c r="T37" s="602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14"/>
      <c r="C38" s="578"/>
      <c r="D38" s="578"/>
      <c r="E38" s="578"/>
      <c r="F38" s="585"/>
      <c r="G38" s="425"/>
      <c r="H38" s="315"/>
      <c r="I38" s="611"/>
      <c r="J38" s="92"/>
      <c r="K38" s="605"/>
      <c r="L38" s="315"/>
      <c r="M38" s="323"/>
      <c r="N38" s="602"/>
      <c r="O38" s="602"/>
      <c r="P38" s="312"/>
      <c r="Q38" s="321"/>
      <c r="R38" s="324"/>
      <c r="S38" s="602"/>
      <c r="T38" s="602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2"/>
      <c r="D39" s="52"/>
      <c r="E39" s="52"/>
      <c r="F39" s="585"/>
      <c r="G39" s="425"/>
      <c r="H39" s="315"/>
      <c r="I39" s="586"/>
      <c r="J39" s="92"/>
      <c r="K39" s="438"/>
      <c r="L39" s="315"/>
      <c r="M39" s="323"/>
      <c r="N39" s="76"/>
      <c r="O39" s="76"/>
      <c r="P39" s="312"/>
      <c r="Q39" s="321"/>
      <c r="R39" s="324"/>
      <c r="S39" s="76"/>
      <c r="T39" s="76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2"/>
      <c r="D40" s="52"/>
      <c r="E40" s="52"/>
      <c r="F40" s="585"/>
      <c r="G40" s="425"/>
      <c r="H40" s="315"/>
      <c r="I40" s="586"/>
      <c r="J40" s="92"/>
      <c r="K40" s="438"/>
      <c r="L40" s="315"/>
      <c r="M40" s="323"/>
      <c r="N40" s="76"/>
      <c r="O40" s="76"/>
      <c r="P40" s="324"/>
      <c r="Q40" s="321"/>
      <c r="R40" s="324"/>
      <c r="S40" s="76"/>
      <c r="T40" s="76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2"/>
      <c r="D41" s="52"/>
      <c r="E41" s="52"/>
      <c r="F41" s="585"/>
      <c r="G41" s="425"/>
      <c r="H41" s="315"/>
      <c r="I41" s="586"/>
      <c r="J41" s="92"/>
      <c r="K41" s="438"/>
      <c r="L41" s="315"/>
      <c r="M41" s="323"/>
      <c r="N41" s="76"/>
      <c r="O41" s="76"/>
      <c r="P41" s="324"/>
      <c r="Q41" s="321"/>
      <c r="R41" s="324"/>
      <c r="S41" s="76"/>
      <c r="T41" s="76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60</v>
      </c>
      <c r="E42" s="13" t="s">
        <v>61</v>
      </c>
      <c r="F42" s="10">
        <f>SUM(F17:F41)</f>
        <v>290389</v>
      </c>
      <c r="G42" s="10">
        <f>SUM(G17:G41)</f>
        <v>0</v>
      </c>
      <c r="H42" s="10">
        <f>SUM(H17:H41)</f>
        <v>0</v>
      </c>
      <c r="I42" s="12" t="s">
        <v>61</v>
      </c>
      <c r="J42" s="10">
        <f>SUM(J17:J41)</f>
        <v>1716</v>
      </c>
      <c r="K42" s="10">
        <f t="shared" ref="K42:T42" si="1">SUM(K17:K41)</f>
        <v>292105</v>
      </c>
      <c r="L42" s="10">
        <f>SUM(L17:L41)</f>
        <v>89880</v>
      </c>
      <c r="M42" s="10">
        <f t="shared" si="1"/>
        <v>3953</v>
      </c>
      <c r="N42" s="10">
        <f t="shared" si="1"/>
        <v>0</v>
      </c>
      <c r="O42" s="16">
        <f t="shared" si="1"/>
        <v>4431.3145000000004</v>
      </c>
      <c r="P42" s="16">
        <f t="shared" si="1"/>
        <v>1496</v>
      </c>
      <c r="Q42" s="16">
        <f t="shared" si="1"/>
        <v>65024</v>
      </c>
      <c r="R42" s="16">
        <f t="shared" si="1"/>
        <v>2376</v>
      </c>
      <c r="S42" s="16">
        <f t="shared" si="1"/>
        <v>167160.31450000001</v>
      </c>
      <c r="T42" s="16">
        <f t="shared" si="1"/>
        <v>459265.31449999998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62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7" t="s">
        <v>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64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65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2" t="s">
        <v>66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4" t="s">
        <v>6</v>
      </c>
      <c r="C49" s="95"/>
      <c r="D49" s="95"/>
      <c r="E49" s="95"/>
      <c r="F49" s="95"/>
      <c r="G49" s="95"/>
      <c r="H49" s="95"/>
      <c r="I49" s="95"/>
      <c r="J49" s="96"/>
      <c r="K49" s="97"/>
      <c r="L49" s="9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9" t="s">
        <v>67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2" t="s">
        <v>7</v>
      </c>
      <c r="C51" s="4" t="s">
        <v>8</v>
      </c>
      <c r="D51" s="4" t="s">
        <v>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15</v>
      </c>
      <c r="K51" s="4" t="s">
        <v>16</v>
      </c>
      <c r="L51" s="103" t="s">
        <v>17</v>
      </c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2"/>
      <c r="C52" s="45"/>
      <c r="D52" s="4"/>
      <c r="E52" s="45"/>
      <c r="F52" s="11" t="s">
        <v>68</v>
      </c>
      <c r="G52" s="63" t="s">
        <v>69</v>
      </c>
      <c r="H52" s="62" t="s">
        <v>70</v>
      </c>
      <c r="I52" s="62" t="s">
        <v>56</v>
      </c>
      <c r="J52" s="62" t="s">
        <v>71</v>
      </c>
      <c r="K52" s="62" t="s">
        <v>72</v>
      </c>
      <c r="L52" s="104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20"/>
      <c r="B53" s="105" t="s">
        <v>0</v>
      </c>
      <c r="C53" s="54"/>
      <c r="D53" s="36" t="s">
        <v>0</v>
      </c>
      <c r="E53" s="36" t="s">
        <v>73</v>
      </c>
      <c r="F53" s="60" t="s">
        <v>74</v>
      </c>
      <c r="G53" s="38"/>
      <c r="H53" s="38" t="s">
        <v>0</v>
      </c>
      <c r="I53" s="61" t="s">
        <v>75</v>
      </c>
      <c r="J53" s="38" t="s">
        <v>76</v>
      </c>
      <c r="K53" s="38" t="s">
        <v>77</v>
      </c>
      <c r="L53" s="106" t="s">
        <v>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4"/>
      <c r="B54" s="107" t="s">
        <v>28</v>
      </c>
      <c r="C54" s="38" t="s">
        <v>28</v>
      </c>
      <c r="D54" s="38" t="s">
        <v>29</v>
      </c>
      <c r="E54" s="38" t="s">
        <v>78</v>
      </c>
      <c r="F54" s="38" t="s">
        <v>78</v>
      </c>
      <c r="G54" s="38" t="s">
        <v>79</v>
      </c>
      <c r="H54" s="38" t="s">
        <v>79</v>
      </c>
      <c r="I54" s="38" t="s">
        <v>78</v>
      </c>
      <c r="J54" s="38" t="s">
        <v>78</v>
      </c>
      <c r="K54" s="38" t="s">
        <v>78</v>
      </c>
      <c r="L54" s="108" t="s">
        <v>80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7" t="s">
        <v>41</v>
      </c>
      <c r="B55" s="109" t="s">
        <v>42</v>
      </c>
      <c r="C55" s="110" t="s">
        <v>81</v>
      </c>
      <c r="D55" s="110" t="s">
        <v>44</v>
      </c>
      <c r="E55" s="110"/>
      <c r="F55" s="111" t="s">
        <v>82</v>
      </c>
      <c r="G55" s="111" t="s">
        <v>82</v>
      </c>
      <c r="H55" s="111" t="s">
        <v>83</v>
      </c>
      <c r="I55" s="111" t="s">
        <v>84</v>
      </c>
      <c r="J55" s="111" t="s">
        <v>84</v>
      </c>
      <c r="K55" s="111" t="s">
        <v>85</v>
      </c>
      <c r="L55" s="112" t="s">
        <v>51</v>
      </c>
      <c r="M55" s="53"/>
      <c r="N55" s="53"/>
      <c r="O55" s="5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1" t="str">
        <f t="shared" ref="B56:D64" si="2">+B17</f>
        <v>23-041</v>
      </c>
      <c r="C56" s="51" t="str">
        <f t="shared" si="2"/>
        <v>Administrative Officer</v>
      </c>
      <c r="D56" s="51" t="str">
        <f t="shared" si="2"/>
        <v>Yamaguchi, Linda (Eff. 6/03/24)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3">A56+1</f>
        <v>2</v>
      </c>
      <c r="B57" s="51" t="str">
        <f t="shared" si="2"/>
        <v>DCW24193</v>
      </c>
      <c r="C57" s="51" t="str">
        <f t="shared" si="2"/>
        <v>Special Projects Coordinator</v>
      </c>
      <c r="D57" s="51" t="str">
        <f t="shared" si="2"/>
        <v>Vacant (Vacated by R. Mafnas eff. 3/16/25)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3">
        <v>0</v>
      </c>
      <c r="K57" s="33">
        <v>0</v>
      </c>
      <c r="L57" s="15">
        <f t="shared" ref="L57:L64" si="4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3"/>
        <v>3</v>
      </c>
      <c r="B58" s="51">
        <f t="shared" si="2"/>
        <v>7079</v>
      </c>
      <c r="C58" s="51" t="str">
        <f t="shared" si="2"/>
        <v>Program Coordinator I (LTA)</v>
      </c>
      <c r="D58" s="51" t="str">
        <f t="shared" si="2"/>
        <v>Vacant (Vacated by N. Bautista 12/2/24)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3">
        <v>0</v>
      </c>
      <c r="K58" s="33">
        <v>0</v>
      </c>
      <c r="L58" s="15">
        <f t="shared" si="4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3"/>
        <v>4</v>
      </c>
      <c r="B59" s="51" t="str">
        <f t="shared" si="2"/>
        <v>DCW24026</v>
      </c>
      <c r="C59" s="51" t="str">
        <f t="shared" si="2"/>
        <v>Clerk I (LTA)</v>
      </c>
      <c r="D59" s="51" t="str">
        <f t="shared" si="2"/>
        <v>Vacant (Vacated by R. O'Mallan eff. 1/21/25)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3">
        <v>0</v>
      </c>
      <c r="K59" s="33">
        <v>0</v>
      </c>
      <c r="L59" s="15">
        <f t="shared" si="4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3"/>
        <v>5</v>
      </c>
      <c r="B60" s="51" t="str">
        <f t="shared" si="2"/>
        <v>DHAPP-002</v>
      </c>
      <c r="C60" s="51" t="str">
        <f t="shared" si="2"/>
        <v>Community Program Aide II (Unclassified)</v>
      </c>
      <c r="D60" s="51" t="str">
        <f t="shared" si="2"/>
        <v>Cepeda, Faye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3">
        <v>0</v>
      </c>
      <c r="K60" s="33">
        <v>0</v>
      </c>
      <c r="L60" s="15">
        <f t="shared" si="4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3"/>
        <v>6</v>
      </c>
      <c r="B61" s="51" t="str">
        <f t="shared" si="2"/>
        <v>DHAPP-003</v>
      </c>
      <c r="C61" s="51" t="str">
        <f t="shared" si="2"/>
        <v>Community Program Aide II (Unclassified)</v>
      </c>
      <c r="D61" s="51" t="str">
        <f t="shared" si="2"/>
        <v>Benavente, Antonio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3">
        <v>0</v>
      </c>
      <c r="K61" s="33">
        <v>0</v>
      </c>
      <c r="L61" s="15">
        <f t="shared" si="4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3"/>
        <v>7</v>
      </c>
      <c r="B62" s="51" t="str">
        <f t="shared" si="2"/>
        <v>DHAPP-004</v>
      </c>
      <c r="C62" s="51" t="str">
        <f t="shared" si="2"/>
        <v>Community Program Aide II (Unclassified)</v>
      </c>
      <c r="D62" s="51" t="str">
        <f t="shared" si="2"/>
        <v>Sanchez, Tina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3">
        <v>0</v>
      </c>
      <c r="K62" s="33">
        <v>0</v>
      </c>
      <c r="L62" s="15">
        <f t="shared" si="4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3"/>
        <v>8</v>
      </c>
      <c r="B63" s="51" t="str">
        <f t="shared" si="2"/>
        <v>DHAPP-005</v>
      </c>
      <c r="C63" s="51" t="str">
        <f t="shared" si="2"/>
        <v>Community Program Aide II (Unclassified)</v>
      </c>
      <c r="D63" s="51" t="str">
        <f t="shared" si="2"/>
        <v>Rosario, Loretta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3">
        <v>0</v>
      </c>
      <c r="K63" s="33">
        <v>0</v>
      </c>
      <c r="L63" s="15">
        <f t="shared" si="4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3"/>
        <v>9</v>
      </c>
      <c r="B64" s="51">
        <f t="shared" si="2"/>
        <v>0</v>
      </c>
      <c r="C64" s="51">
        <f t="shared" si="2"/>
        <v>0</v>
      </c>
      <c r="D64" s="51">
        <f t="shared" si="2"/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3">
        <v>0</v>
      </c>
      <c r="K64" s="33">
        <v>0</v>
      </c>
      <c r="L64" s="15">
        <f t="shared" si="4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3"/>
        <v>10</v>
      </c>
      <c r="B65" s="51"/>
      <c r="C65" s="51"/>
      <c r="D65" s="51"/>
      <c r="E65" s="7"/>
      <c r="F65" s="7"/>
      <c r="G65" s="7"/>
      <c r="H65" s="7"/>
      <c r="I65" s="7"/>
      <c r="J65" s="33"/>
      <c r="K65" s="33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3"/>
        <v>11</v>
      </c>
      <c r="B66" s="51"/>
      <c r="C66" s="51"/>
      <c r="D66" s="51"/>
      <c r="E66" s="7"/>
      <c r="F66" s="7"/>
      <c r="G66" s="7"/>
      <c r="H66" s="7"/>
      <c r="I66" s="7"/>
      <c r="J66" s="33"/>
      <c r="K66" s="33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3"/>
        <v>12</v>
      </c>
      <c r="B67" s="51"/>
      <c r="C67" s="51"/>
      <c r="D67" s="51"/>
      <c r="E67" s="7"/>
      <c r="F67" s="7"/>
      <c r="G67" s="7"/>
      <c r="H67" s="7"/>
      <c r="I67" s="7"/>
      <c r="J67" s="33"/>
      <c r="K67" s="33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3"/>
        <v>13</v>
      </c>
      <c r="B68" s="51"/>
      <c r="C68" s="51"/>
      <c r="D68" s="51"/>
      <c r="E68" s="7"/>
      <c r="F68" s="7"/>
      <c r="G68" s="7"/>
      <c r="H68" s="7"/>
      <c r="I68" s="7"/>
      <c r="J68" s="33"/>
      <c r="K68" s="33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3"/>
        <v>14</v>
      </c>
      <c r="B69" s="51"/>
      <c r="C69" s="51"/>
      <c r="D69" s="51"/>
      <c r="E69" s="7"/>
      <c r="F69" s="7"/>
      <c r="G69" s="7"/>
      <c r="H69" s="7"/>
      <c r="I69" s="7"/>
      <c r="J69" s="33"/>
      <c r="K69" s="33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3"/>
        <v>15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3"/>
        <v>16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3"/>
        <v>17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3"/>
        <v>18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1"/>
      <c r="C80" s="51"/>
      <c r="D80" s="51"/>
      <c r="E80" s="7"/>
      <c r="F80" s="7"/>
      <c r="G80" s="7"/>
      <c r="H80" s="7"/>
      <c r="I80" s="7"/>
      <c r="J80" s="33"/>
      <c r="K80" s="33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60</v>
      </c>
      <c r="E81" s="10">
        <f t="shared" ref="E81:L81" si="5">SUM(E56:E80)</f>
        <v>0</v>
      </c>
      <c r="F81" s="10">
        <f t="shared" si="5"/>
        <v>0</v>
      </c>
      <c r="G81" s="10">
        <f t="shared" si="5"/>
        <v>0</v>
      </c>
      <c r="H81" s="10">
        <f t="shared" si="5"/>
        <v>0</v>
      </c>
      <c r="I81" s="10">
        <f t="shared" si="5"/>
        <v>0</v>
      </c>
      <c r="J81" s="10">
        <f t="shared" si="5"/>
        <v>0</v>
      </c>
      <c r="K81" s="10">
        <f t="shared" si="5"/>
        <v>0</v>
      </c>
      <c r="L81" s="10">
        <f t="shared" si="5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68</v>
      </c>
      <c r="B82" s="3" t="s">
        <v>86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69</v>
      </c>
      <c r="B83" s="3" t="s">
        <v>87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70</v>
      </c>
      <c r="B84" s="3" t="s">
        <v>88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56</v>
      </c>
      <c r="B85" s="3" t="s">
        <v>89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71</v>
      </c>
      <c r="B86" s="3" t="s">
        <v>90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72</v>
      </c>
      <c r="B87" s="3" t="s">
        <v>91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4
Agency Staffing Pattern</oddHead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4983E-D401-4C71-8A87-3E476E946C1E}">
  <sheetPr codeName="Sheet2">
    <tabColor theme="6" tint="0.79998168889431442"/>
  </sheetPr>
  <dimension ref="A1:BV121"/>
  <sheetViews>
    <sheetView tabSelected="1" view="pageBreakPreview" zoomScale="90" zoomScaleNormal="145" zoomScaleSheetLayoutView="90" zoomScalePageLayoutView="50" workbookViewId="0">
      <selection activeCell="F35" sqref="F35"/>
    </sheetView>
  </sheetViews>
  <sheetFormatPr defaultColWidth="8.77734375" defaultRowHeight="11.25"/>
  <cols>
    <col min="1" max="1" width="2.77734375" style="9" customWidth="1"/>
    <col min="2" max="2" width="10.33203125" style="9" customWidth="1"/>
    <col min="3" max="3" width="23.77734375" style="9" customWidth="1"/>
    <col min="4" max="4" width="49.8867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761" t="s">
        <v>1</v>
      </c>
      <c r="B2" s="761"/>
      <c r="C2" s="761"/>
      <c r="D2" s="11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67"/>
      <c r="B3" s="67"/>
      <c r="C3" s="67"/>
      <c r="D3" s="1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761" t="s">
        <v>3</v>
      </c>
      <c r="B4" s="761"/>
      <c r="C4" s="761"/>
      <c r="D4" s="113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67"/>
      <c r="B5" s="67"/>
      <c r="C5" s="67"/>
      <c r="D5" s="1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761" t="s">
        <v>4</v>
      </c>
      <c r="B6" s="761"/>
      <c r="C6" s="67"/>
      <c r="D6" s="291" t="s">
        <v>348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67"/>
      <c r="B7" s="67"/>
      <c r="C7" s="67"/>
      <c r="D7" s="11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761" t="s">
        <v>5</v>
      </c>
      <c r="B8" s="761"/>
      <c r="D8" s="113" t="s">
        <v>97</v>
      </c>
      <c r="E8" s="292" t="s">
        <v>349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5" t="s">
        <v>6</v>
      </c>
      <c r="C11" s="56"/>
      <c r="D11" s="56"/>
      <c r="E11" s="56"/>
      <c r="F11" s="56"/>
      <c r="G11" s="56"/>
      <c r="H11" s="56"/>
      <c r="I11" s="56"/>
      <c r="J11" s="57"/>
      <c r="K11" s="3"/>
      <c r="L11" s="3"/>
      <c r="M11" s="3"/>
      <c r="N11" s="3"/>
      <c r="O11" s="3"/>
      <c r="P11" s="3"/>
      <c r="Q11" s="55" t="s">
        <v>6</v>
      </c>
      <c r="R11" s="57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3"/>
      <c r="C12" s="3"/>
      <c r="D12" s="3"/>
      <c r="E12" s="3"/>
      <c r="F12" s="3"/>
      <c r="G12" s="3"/>
      <c r="H12" s="3"/>
      <c r="I12" s="3"/>
      <c r="J12" s="42"/>
      <c r="K12" s="3"/>
      <c r="L12" s="3"/>
      <c r="M12" s="3"/>
      <c r="N12" s="3"/>
      <c r="O12" s="3"/>
      <c r="P12" s="3"/>
      <c r="Q12" s="43"/>
      <c r="R12" s="4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4" t="s">
        <v>7</v>
      </c>
      <c r="C13" s="45" t="s">
        <v>8</v>
      </c>
      <c r="D13" s="4" t="s">
        <v>9</v>
      </c>
      <c r="E13" s="45" t="s">
        <v>10</v>
      </c>
      <c r="F13" s="4" t="s">
        <v>11</v>
      </c>
      <c r="G13" s="32" t="s">
        <v>12</v>
      </c>
      <c r="H13" s="32" t="s">
        <v>13</v>
      </c>
      <c r="I13" s="32" t="s">
        <v>14</v>
      </c>
      <c r="J13" s="59" t="s">
        <v>15</v>
      </c>
      <c r="K13" s="45" t="s">
        <v>16</v>
      </c>
      <c r="L13" s="45" t="s">
        <v>17</v>
      </c>
      <c r="M13" s="4" t="s">
        <v>18</v>
      </c>
      <c r="N13" s="4" t="s">
        <v>19</v>
      </c>
      <c r="O13" s="4" t="s">
        <v>20</v>
      </c>
      <c r="P13" s="4" t="s">
        <v>21</v>
      </c>
      <c r="Q13" s="46" t="s">
        <v>22</v>
      </c>
      <c r="R13" s="59" t="s">
        <v>23</v>
      </c>
      <c r="S13" s="46" t="s">
        <v>24</v>
      </c>
      <c r="T13" s="18" t="s">
        <v>25</v>
      </c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0"/>
      <c r="B14" s="35" t="s">
        <v>0</v>
      </c>
      <c r="C14" s="54"/>
      <c r="D14" s="36" t="s">
        <v>0</v>
      </c>
      <c r="E14" s="36" t="s">
        <v>0</v>
      </c>
      <c r="F14" s="36" t="s">
        <v>0</v>
      </c>
      <c r="G14" s="38"/>
      <c r="H14" s="38" t="s">
        <v>0</v>
      </c>
      <c r="I14" s="748" t="s">
        <v>26</v>
      </c>
      <c r="J14" s="752"/>
      <c r="K14" s="22" t="s">
        <v>0</v>
      </c>
      <c r="L14" s="20"/>
      <c r="M14" s="22"/>
      <c r="N14" s="22"/>
      <c r="O14" s="22" t="s">
        <v>27</v>
      </c>
      <c r="P14" s="22"/>
      <c r="Q14" s="47"/>
      <c r="R14" s="48"/>
      <c r="S14" s="23"/>
      <c r="T14" s="23"/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4"/>
      <c r="B15" s="37" t="s">
        <v>28</v>
      </c>
      <c r="C15" s="38" t="s">
        <v>28</v>
      </c>
      <c r="D15" s="38" t="s">
        <v>29</v>
      </c>
      <c r="E15" s="38" t="s">
        <v>30</v>
      </c>
      <c r="F15" s="38" t="s">
        <v>0</v>
      </c>
      <c r="G15" s="38"/>
      <c r="H15" s="38" t="s">
        <v>0</v>
      </c>
      <c r="I15" s="750"/>
      <c r="J15" s="753"/>
      <c r="K15" s="25" t="s">
        <v>31</v>
      </c>
      <c r="L15" s="21" t="s">
        <v>32</v>
      </c>
      <c r="M15" s="21" t="s">
        <v>33</v>
      </c>
      <c r="N15" s="21" t="s">
        <v>34</v>
      </c>
      <c r="O15" s="21" t="s">
        <v>35</v>
      </c>
      <c r="P15" s="20" t="s">
        <v>36</v>
      </c>
      <c r="Q15" s="35" t="s">
        <v>37</v>
      </c>
      <c r="R15" s="49" t="s">
        <v>38</v>
      </c>
      <c r="S15" s="23" t="s">
        <v>39</v>
      </c>
      <c r="T15" s="26" t="s">
        <v>40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7" t="s">
        <v>41</v>
      </c>
      <c r="B16" s="39" t="s">
        <v>42</v>
      </c>
      <c r="C16" s="40" t="s">
        <v>43</v>
      </c>
      <c r="D16" s="40" t="s">
        <v>44</v>
      </c>
      <c r="E16" s="40" t="s">
        <v>45</v>
      </c>
      <c r="F16" s="40" t="s">
        <v>46</v>
      </c>
      <c r="G16" s="40" t="s">
        <v>47</v>
      </c>
      <c r="H16" s="40" t="s">
        <v>48</v>
      </c>
      <c r="I16" s="41" t="s">
        <v>49</v>
      </c>
      <c r="J16" s="58" t="s">
        <v>50</v>
      </c>
      <c r="K16" s="31" t="s">
        <v>51</v>
      </c>
      <c r="L16" s="73" t="s">
        <v>52</v>
      </c>
      <c r="M16" s="28" t="s">
        <v>53</v>
      </c>
      <c r="N16" s="28" t="s">
        <v>54</v>
      </c>
      <c r="O16" s="28" t="s">
        <v>55</v>
      </c>
      <c r="P16" s="30" t="s">
        <v>56</v>
      </c>
      <c r="Q16" s="44" t="s">
        <v>57</v>
      </c>
      <c r="R16" s="50" t="s">
        <v>57</v>
      </c>
      <c r="S16" s="31" t="s">
        <v>58</v>
      </c>
      <c r="T16" s="28" t="s">
        <v>59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s="713" customFormat="1" ht="22.5" thickTop="1">
      <c r="A17" s="6">
        <v>1</v>
      </c>
      <c r="B17" s="137" t="s">
        <v>334</v>
      </c>
      <c r="C17" s="295" t="s">
        <v>335</v>
      </c>
      <c r="D17" s="575" t="s">
        <v>328</v>
      </c>
      <c r="E17" s="578" t="s">
        <v>336</v>
      </c>
      <c r="F17" s="715">
        <v>80061</v>
      </c>
      <c r="G17" s="715">
        <v>0</v>
      </c>
      <c r="H17" s="715">
        <v>0</v>
      </c>
      <c r="I17" s="742"/>
      <c r="J17" s="715">
        <v>0</v>
      </c>
      <c r="K17" s="715">
        <f>(+F17+G17+H17+J17)</f>
        <v>80061</v>
      </c>
      <c r="L17" s="716">
        <f>+ROUND((K17*0.3077),0)</f>
        <v>24635</v>
      </c>
      <c r="M17" s="715">
        <v>494</v>
      </c>
      <c r="N17" s="717">
        <v>0</v>
      </c>
      <c r="O17" s="717">
        <f>ROUND((K17*0.0145),0)</f>
        <v>1161</v>
      </c>
      <c r="P17" s="717">
        <v>187</v>
      </c>
      <c r="Q17" s="717">
        <v>8128</v>
      </c>
      <c r="R17" s="717">
        <v>297</v>
      </c>
      <c r="S17" s="717">
        <f>+L17+M17+N17+O17+P17+Q17+R17</f>
        <v>34902</v>
      </c>
      <c r="T17" s="717">
        <f>+K17+S17</f>
        <v>114963</v>
      </c>
      <c r="U17" s="711"/>
      <c r="V17" s="711"/>
      <c r="W17" s="711"/>
      <c r="X17" s="711"/>
      <c r="Y17" s="711"/>
      <c r="Z17" s="711"/>
      <c r="AA17" s="711"/>
      <c r="AB17" s="711"/>
      <c r="AC17" s="711"/>
      <c r="AD17" s="711"/>
      <c r="AE17" s="711"/>
      <c r="AF17" s="711"/>
      <c r="AG17" s="711"/>
      <c r="AH17" s="711"/>
      <c r="AI17" s="711"/>
      <c r="AJ17" s="711"/>
      <c r="AK17" s="711"/>
      <c r="AL17" s="711"/>
      <c r="AM17" s="711"/>
      <c r="AN17" s="711"/>
      <c r="AO17" s="711"/>
      <c r="AP17" s="711"/>
      <c r="AQ17" s="711"/>
      <c r="AR17" s="711"/>
      <c r="AS17" s="711"/>
      <c r="AT17" s="711"/>
      <c r="AU17" s="711"/>
      <c r="AV17" s="711"/>
      <c r="AW17" s="711"/>
      <c r="AX17" s="711"/>
      <c r="AY17" s="711"/>
      <c r="AZ17" s="711"/>
      <c r="BA17" s="711"/>
      <c r="BB17" s="711"/>
      <c r="BC17" s="711"/>
      <c r="BD17" s="711"/>
      <c r="BE17" s="712"/>
      <c r="BF17" s="712"/>
      <c r="BG17" s="712"/>
      <c r="BH17" s="712"/>
      <c r="BI17" s="712"/>
      <c r="BJ17" s="712"/>
      <c r="BK17" s="712"/>
      <c r="BL17" s="712"/>
      <c r="BM17" s="712"/>
      <c r="BN17" s="712"/>
      <c r="BO17" s="712"/>
      <c r="BP17" s="712"/>
      <c r="BQ17" s="712"/>
      <c r="BR17" s="712"/>
      <c r="BS17" s="712"/>
      <c r="BT17" s="712"/>
      <c r="BU17" s="712"/>
      <c r="BV17" s="712"/>
    </row>
    <row r="18" spans="1:74">
      <c r="A18" s="6">
        <v>2</v>
      </c>
      <c r="B18" s="327" t="s">
        <v>338</v>
      </c>
      <c r="C18" s="298" t="s">
        <v>339</v>
      </c>
      <c r="D18" s="550" t="s">
        <v>464</v>
      </c>
      <c r="E18" s="568" t="s">
        <v>109</v>
      </c>
      <c r="F18" s="425">
        <v>54918</v>
      </c>
      <c r="G18" s="608">
        <v>0</v>
      </c>
      <c r="H18" s="315">
        <v>0</v>
      </c>
      <c r="I18" s="609"/>
      <c r="J18" s="321">
        <v>0</v>
      </c>
      <c r="K18" s="583">
        <f>(+F18+G18+H18+J18)</f>
        <v>54918</v>
      </c>
      <c r="L18" s="315">
        <f>+ROUND((K18*0.3077),0)</f>
        <v>16898</v>
      </c>
      <c r="M18" s="603">
        <v>494</v>
      </c>
      <c r="N18" s="426">
        <v>0</v>
      </c>
      <c r="O18" s="321">
        <v>798</v>
      </c>
      <c r="P18" s="321">
        <v>187</v>
      </c>
      <c r="Q18" s="321">
        <v>8128</v>
      </c>
      <c r="R18" s="324">
        <v>297</v>
      </c>
      <c r="S18" s="602">
        <f>+L18+M18+N18+O18+P18+Q18+R18</f>
        <v>26802</v>
      </c>
      <c r="T18" s="602">
        <f>+K18+S18</f>
        <v>81720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v>3</v>
      </c>
      <c r="B19" s="327">
        <v>7133</v>
      </c>
      <c r="C19" s="298" t="s">
        <v>340</v>
      </c>
      <c r="D19" s="570" t="s">
        <v>341</v>
      </c>
      <c r="E19" s="568" t="s">
        <v>129</v>
      </c>
      <c r="F19" s="425">
        <v>49731</v>
      </c>
      <c r="G19" s="608">
        <v>0</v>
      </c>
      <c r="H19" s="315">
        <v>0</v>
      </c>
      <c r="I19" s="609"/>
      <c r="J19" s="321">
        <v>0</v>
      </c>
      <c r="K19" s="602">
        <f>(+F19+G19+H19+J19)</f>
        <v>49731</v>
      </c>
      <c r="L19" s="315">
        <f>+ROUND((K19*0.3077),0)</f>
        <v>15302</v>
      </c>
      <c r="M19" s="603">
        <v>494</v>
      </c>
      <c r="N19" s="426">
        <v>0</v>
      </c>
      <c r="O19" s="321">
        <v>798</v>
      </c>
      <c r="P19" s="321">
        <v>187</v>
      </c>
      <c r="Q19" s="321">
        <v>8128</v>
      </c>
      <c r="R19" s="324">
        <v>297</v>
      </c>
      <c r="S19" s="602">
        <f>+L19+M19+N19+O19+P19+Q19+R19</f>
        <v>25206</v>
      </c>
      <c r="T19" s="602">
        <f>+K19+S19</f>
        <v>74937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v>4</v>
      </c>
      <c r="B20" s="327">
        <v>7219</v>
      </c>
      <c r="C20" s="298" t="s">
        <v>342</v>
      </c>
      <c r="D20" s="570" t="s">
        <v>442</v>
      </c>
      <c r="E20" s="568" t="s">
        <v>129</v>
      </c>
      <c r="F20" s="425">
        <v>49731</v>
      </c>
      <c r="G20" s="606">
        <v>0</v>
      </c>
      <c r="H20" s="315">
        <v>0</v>
      </c>
      <c r="I20" s="610"/>
      <c r="J20" s="312">
        <v>0</v>
      </c>
      <c r="K20" s="602">
        <f>(+F20+G20+H20+J20)</f>
        <v>49731</v>
      </c>
      <c r="L20" s="315">
        <f>+ROUND((K20*0.3077),0)</f>
        <v>15302</v>
      </c>
      <c r="M20" s="323">
        <v>494</v>
      </c>
      <c r="N20" s="602">
        <v>0</v>
      </c>
      <c r="O20" s="602">
        <f>+ROUND((K20*0.0145),0)</f>
        <v>721</v>
      </c>
      <c r="P20" s="312">
        <v>187</v>
      </c>
      <c r="Q20" s="312">
        <v>8128</v>
      </c>
      <c r="R20" s="312">
        <v>297</v>
      </c>
      <c r="S20" s="602">
        <f>+L20+M20+N20+O20+P20+Q20+R20</f>
        <v>25129</v>
      </c>
      <c r="T20" s="602">
        <f>+K20+S20</f>
        <v>74860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v>5</v>
      </c>
      <c r="B21" s="327"/>
      <c r="C21" s="298"/>
      <c r="D21" s="570"/>
      <c r="E21" s="568"/>
      <c r="F21" s="425"/>
      <c r="G21" s="606"/>
      <c r="H21" s="315"/>
      <c r="I21" s="610"/>
      <c r="J21" s="312"/>
      <c r="K21" s="602"/>
      <c r="L21" s="315"/>
      <c r="M21" s="323"/>
      <c r="N21" s="602"/>
      <c r="O21" s="602"/>
      <c r="P21" s="312"/>
      <c r="Q21" s="312"/>
      <c r="R21" s="312"/>
      <c r="S21" s="602"/>
      <c r="T21" s="602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v>6</v>
      </c>
      <c r="B22" s="327"/>
      <c r="C22" s="298"/>
      <c r="D22" s="570"/>
      <c r="E22" s="568"/>
      <c r="F22" s="425"/>
      <c r="G22" s="606"/>
      <c r="H22" s="315"/>
      <c r="I22" s="610"/>
      <c r="J22" s="312"/>
      <c r="K22" s="602"/>
      <c r="L22" s="315"/>
      <c r="M22" s="323"/>
      <c r="N22" s="602"/>
      <c r="O22" s="602"/>
      <c r="P22" s="312"/>
      <c r="Q22" s="312"/>
      <c r="R22" s="312"/>
      <c r="S22" s="602"/>
      <c r="T22" s="602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4">
        <v>7</v>
      </c>
      <c r="B23" s="327"/>
      <c r="C23" s="298"/>
      <c r="D23" s="570"/>
      <c r="E23" s="568"/>
      <c r="F23" s="427"/>
      <c r="G23" s="585"/>
      <c r="H23" s="315"/>
      <c r="I23" s="611"/>
      <c r="J23" s="92"/>
      <c r="K23" s="602"/>
      <c r="L23" s="315"/>
      <c r="M23" s="323"/>
      <c r="N23" s="602"/>
      <c r="O23" s="602"/>
      <c r="P23" s="324"/>
      <c r="Q23" s="321"/>
      <c r="R23" s="324"/>
      <c r="S23" s="602"/>
      <c r="T23" s="602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4">
        <v>8</v>
      </c>
      <c r="B24" s="327"/>
      <c r="C24" s="299"/>
      <c r="D24" s="567"/>
      <c r="E24" s="568"/>
      <c r="F24" s="427"/>
      <c r="G24" s="606"/>
      <c r="H24" s="315"/>
      <c r="I24" s="610"/>
      <c r="J24" s="315"/>
      <c r="K24" s="602"/>
      <c r="L24" s="315"/>
      <c r="M24" s="603"/>
      <c r="N24" s="426"/>
      <c r="O24" s="426"/>
      <c r="P24" s="321"/>
      <c r="Q24" s="321"/>
      <c r="R24" s="324"/>
      <c r="S24" s="612"/>
      <c r="T24" s="612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4">
        <v>9</v>
      </c>
      <c r="B25" s="327"/>
      <c r="C25" s="298"/>
      <c r="D25" s="569"/>
      <c r="E25" s="568"/>
      <c r="F25" s="427"/>
      <c r="G25" s="606"/>
      <c r="H25" s="315"/>
      <c r="I25" s="607"/>
      <c r="J25" s="92"/>
      <c r="K25" s="602"/>
      <c r="L25" s="315"/>
      <c r="M25" s="323"/>
      <c r="N25" s="605"/>
      <c r="O25" s="439"/>
      <c r="P25" s="324"/>
      <c r="Q25" s="427"/>
      <c r="R25" s="427"/>
      <c r="S25" s="602"/>
      <c r="T25" s="602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ref="A26:A34" si="0">A25+1</f>
        <v>10</v>
      </c>
      <c r="B26" s="327"/>
      <c r="C26" s="297"/>
      <c r="D26" s="575"/>
      <c r="E26" s="571"/>
      <c r="F26" s="427"/>
      <c r="G26" s="606"/>
      <c r="H26" s="315"/>
      <c r="I26" s="613"/>
      <c r="J26" s="315"/>
      <c r="K26" s="602"/>
      <c r="L26" s="315"/>
      <c r="M26" s="323"/>
      <c r="N26" s="602"/>
      <c r="O26" s="602"/>
      <c r="P26" s="312"/>
      <c r="Q26" s="312"/>
      <c r="R26" s="312"/>
      <c r="S26" s="602"/>
      <c r="T26" s="602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0"/>
        <v>11</v>
      </c>
      <c r="B27" s="327"/>
      <c r="C27" s="69"/>
      <c r="D27" s="571"/>
      <c r="E27" s="571"/>
      <c r="F27" s="427"/>
      <c r="G27" s="606"/>
      <c r="H27" s="315"/>
      <c r="I27" s="588"/>
      <c r="J27" s="315"/>
      <c r="K27" s="602"/>
      <c r="L27" s="315"/>
      <c r="M27" s="323"/>
      <c r="N27" s="602"/>
      <c r="O27" s="602"/>
      <c r="P27" s="312"/>
      <c r="Q27" s="312"/>
      <c r="R27" s="312"/>
      <c r="S27" s="602"/>
      <c r="T27" s="602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0"/>
        <v>12</v>
      </c>
      <c r="B28" s="327"/>
      <c r="C28" s="69"/>
      <c r="D28" s="571"/>
      <c r="E28" s="571"/>
      <c r="F28" s="427"/>
      <c r="G28" s="606"/>
      <c r="H28" s="315"/>
      <c r="I28" s="607"/>
      <c r="J28" s="315"/>
      <c r="K28" s="602"/>
      <c r="L28" s="315"/>
      <c r="M28" s="323"/>
      <c r="N28" s="602"/>
      <c r="O28" s="602"/>
      <c r="P28" s="312"/>
      <c r="Q28" s="312"/>
      <c r="R28" s="312"/>
      <c r="S28" s="602"/>
      <c r="T28" s="602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0"/>
        <v>13</v>
      </c>
      <c r="B29" s="327"/>
      <c r="C29" s="69"/>
      <c r="D29" s="71"/>
      <c r="E29" s="71"/>
      <c r="F29" s="427"/>
      <c r="G29" s="589"/>
      <c r="H29" s="315"/>
      <c r="I29" s="581"/>
      <c r="J29" s="315"/>
      <c r="K29" s="76"/>
      <c r="L29" s="315"/>
      <c r="M29" s="323"/>
      <c r="N29" s="76"/>
      <c r="O29" s="76"/>
      <c r="P29" s="312"/>
      <c r="Q29" s="312"/>
      <c r="R29" s="312"/>
      <c r="S29" s="76"/>
      <c r="T29" s="76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0"/>
        <v>14</v>
      </c>
      <c r="B30" s="327"/>
      <c r="C30" s="85"/>
      <c r="D30" s="79"/>
      <c r="E30" s="78"/>
      <c r="F30" s="427"/>
      <c r="G30" s="580"/>
      <c r="H30" s="315"/>
      <c r="I30" s="584"/>
      <c r="J30" s="315"/>
      <c r="K30" s="76"/>
      <c r="L30" s="315"/>
      <c r="M30" s="430"/>
      <c r="N30" s="426"/>
      <c r="O30" s="426"/>
      <c r="P30" s="321"/>
      <c r="Q30" s="321"/>
      <c r="R30" s="324"/>
      <c r="S30" s="587"/>
      <c r="T30" s="587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0"/>
        <v>15</v>
      </c>
      <c r="B31" s="327"/>
      <c r="C31" s="52"/>
      <c r="D31" s="52"/>
      <c r="E31" s="52"/>
      <c r="F31" s="427"/>
      <c r="G31" s="580"/>
      <c r="H31" s="315"/>
      <c r="I31" s="586"/>
      <c r="J31" s="92"/>
      <c r="K31" s="76"/>
      <c r="L31" s="315"/>
      <c r="M31" s="323"/>
      <c r="N31" s="76"/>
      <c r="O31" s="76"/>
      <c r="P31" s="312"/>
      <c r="Q31" s="321"/>
      <c r="R31" s="324"/>
      <c r="S31" s="76"/>
      <c r="T31" s="76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0"/>
        <v>16</v>
      </c>
      <c r="B32" s="240"/>
      <c r="C32" s="52"/>
      <c r="D32" s="52"/>
      <c r="E32" s="52"/>
      <c r="F32" s="425"/>
      <c r="G32" s="580"/>
      <c r="H32" s="315"/>
      <c r="I32" s="345"/>
      <c r="J32" s="312"/>
      <c r="K32" s="76"/>
      <c r="L32" s="315"/>
      <c r="M32" s="323"/>
      <c r="N32" s="76"/>
      <c r="O32" s="76"/>
      <c r="P32" s="312"/>
      <c r="Q32" s="312"/>
      <c r="R32" s="312"/>
      <c r="S32" s="76"/>
      <c r="T32" s="76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0"/>
        <v>17</v>
      </c>
      <c r="B33" s="327"/>
      <c r="C33" s="52"/>
      <c r="D33" s="52"/>
      <c r="E33" s="52"/>
      <c r="F33" s="590"/>
      <c r="G33" s="591"/>
      <c r="H33" s="315"/>
      <c r="I33" s="592"/>
      <c r="J33" s="593"/>
      <c r="K33" s="76"/>
      <c r="L33" s="315"/>
      <c r="M33" s="594"/>
      <c r="N33" s="587"/>
      <c r="O33" s="587"/>
      <c r="P33" s="595"/>
      <c r="Q33" s="590"/>
      <c r="R33" s="427"/>
      <c r="S33" s="76"/>
      <c r="T33" s="76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0"/>
        <v>18</v>
      </c>
      <c r="B34" s="327"/>
      <c r="C34" s="52"/>
      <c r="D34" s="52"/>
      <c r="E34" s="52"/>
      <c r="F34" s="425"/>
      <c r="G34" s="580"/>
      <c r="H34" s="315"/>
      <c r="I34" s="584"/>
      <c r="J34" s="312"/>
      <c r="K34" s="76"/>
      <c r="L34" s="315"/>
      <c r="M34" s="323"/>
      <c r="N34" s="76"/>
      <c r="O34" s="76"/>
      <c r="P34" s="312"/>
      <c r="Q34" s="312"/>
      <c r="R34" s="312"/>
      <c r="S34" s="76"/>
      <c r="T34" s="76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327"/>
      <c r="C35" s="52"/>
      <c r="D35" s="52"/>
      <c r="E35" s="52"/>
      <c r="F35" s="585"/>
      <c r="G35" s="580"/>
      <c r="H35" s="315"/>
      <c r="I35" s="584"/>
      <c r="J35" s="312"/>
      <c r="K35" s="76"/>
      <c r="L35" s="315"/>
      <c r="M35" s="323"/>
      <c r="N35" s="76"/>
      <c r="O35" s="76"/>
      <c r="P35" s="312"/>
      <c r="Q35" s="312"/>
      <c r="R35" s="312"/>
      <c r="S35" s="76"/>
      <c r="T35" s="76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327"/>
      <c r="C36" s="52"/>
      <c r="D36" s="52"/>
      <c r="E36" s="52"/>
      <c r="F36" s="425"/>
      <c r="G36" s="580"/>
      <c r="H36" s="315"/>
      <c r="I36" s="584"/>
      <c r="J36" s="312"/>
      <c r="K36" s="438"/>
      <c r="L36" s="315"/>
      <c r="M36" s="323"/>
      <c r="N36" s="76"/>
      <c r="O36" s="76"/>
      <c r="P36" s="312"/>
      <c r="Q36" s="321"/>
      <c r="R36" s="324"/>
      <c r="S36" s="76"/>
      <c r="T36" s="76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240"/>
      <c r="C37" s="52"/>
      <c r="D37" s="52"/>
      <c r="E37" s="52"/>
      <c r="F37" s="585"/>
      <c r="G37" s="596"/>
      <c r="H37" s="597"/>
      <c r="I37" s="586"/>
      <c r="J37" s="92"/>
      <c r="K37" s="438"/>
      <c r="L37" s="315"/>
      <c r="M37" s="323"/>
      <c r="N37" s="76"/>
      <c r="O37" s="76"/>
      <c r="P37" s="312"/>
      <c r="Q37" s="321"/>
      <c r="R37" s="324"/>
      <c r="S37" s="76"/>
      <c r="T37" s="76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327"/>
      <c r="C38" s="52"/>
      <c r="D38" s="52"/>
      <c r="E38" s="52"/>
      <c r="F38" s="585"/>
      <c r="G38" s="425"/>
      <c r="H38" s="315"/>
      <c r="I38" s="586"/>
      <c r="J38" s="92"/>
      <c r="K38" s="438"/>
      <c r="L38" s="315"/>
      <c r="M38" s="323"/>
      <c r="N38" s="76"/>
      <c r="O38" s="76"/>
      <c r="P38" s="312"/>
      <c r="Q38" s="321"/>
      <c r="R38" s="324"/>
      <c r="S38" s="76"/>
      <c r="T38" s="76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327"/>
      <c r="C39" s="52"/>
      <c r="D39" s="52"/>
      <c r="E39" s="52"/>
      <c r="F39" s="585"/>
      <c r="G39" s="425"/>
      <c r="H39" s="315"/>
      <c r="I39" s="586"/>
      <c r="J39" s="92"/>
      <c r="K39" s="438"/>
      <c r="L39" s="315"/>
      <c r="M39" s="323"/>
      <c r="N39" s="76"/>
      <c r="O39" s="76"/>
      <c r="P39" s="312"/>
      <c r="Q39" s="321"/>
      <c r="R39" s="324"/>
      <c r="S39" s="76"/>
      <c r="T39" s="76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240"/>
      <c r="C40" s="52"/>
      <c r="D40" s="52"/>
      <c r="E40" s="52"/>
      <c r="F40" s="585"/>
      <c r="G40" s="425"/>
      <c r="H40" s="315"/>
      <c r="I40" s="586"/>
      <c r="J40" s="92"/>
      <c r="K40" s="438"/>
      <c r="L40" s="315"/>
      <c r="M40" s="323"/>
      <c r="N40" s="76"/>
      <c r="O40" s="76"/>
      <c r="P40" s="324"/>
      <c r="Q40" s="321"/>
      <c r="R40" s="324"/>
      <c r="S40" s="76"/>
      <c r="T40" s="76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240"/>
      <c r="C41" s="52"/>
      <c r="D41" s="52"/>
      <c r="E41" s="52"/>
      <c r="F41" s="585"/>
      <c r="G41" s="425"/>
      <c r="H41" s="315"/>
      <c r="I41" s="586"/>
      <c r="J41" s="92"/>
      <c r="K41" s="438"/>
      <c r="L41" s="315"/>
      <c r="M41" s="323"/>
      <c r="N41" s="76"/>
      <c r="O41" s="76"/>
      <c r="P41" s="324"/>
      <c r="Q41" s="321"/>
      <c r="R41" s="324"/>
      <c r="S41" s="76"/>
      <c r="T41" s="76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60</v>
      </c>
      <c r="E42" s="13" t="s">
        <v>61</v>
      </c>
      <c r="F42" s="10">
        <f>SUM(F17:F41)</f>
        <v>234441</v>
      </c>
      <c r="G42" s="10">
        <f>SUM(G17:G41)</f>
        <v>0</v>
      </c>
      <c r="H42" s="10">
        <f>SUM(H17:H41)</f>
        <v>0</v>
      </c>
      <c r="I42" s="12" t="s">
        <v>61</v>
      </c>
      <c r="J42" s="10">
        <f>SUM(J17:J41)</f>
        <v>0</v>
      </c>
      <c r="K42" s="10">
        <f t="shared" ref="K42:T42" si="1">SUM(K17:K41)</f>
        <v>234441</v>
      </c>
      <c r="L42" s="10">
        <f>SUM(L17:L41)</f>
        <v>72137</v>
      </c>
      <c r="M42" s="10">
        <f t="shared" si="1"/>
        <v>1976</v>
      </c>
      <c r="N42" s="10">
        <f t="shared" si="1"/>
        <v>0</v>
      </c>
      <c r="O42" s="16">
        <f t="shared" si="1"/>
        <v>3478</v>
      </c>
      <c r="P42" s="16">
        <f t="shared" si="1"/>
        <v>748</v>
      </c>
      <c r="Q42" s="16">
        <f t="shared" si="1"/>
        <v>32512</v>
      </c>
      <c r="R42" s="16">
        <f t="shared" si="1"/>
        <v>1188</v>
      </c>
      <c r="S42" s="16">
        <f t="shared" si="1"/>
        <v>112039</v>
      </c>
      <c r="T42" s="16">
        <f t="shared" si="1"/>
        <v>346480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62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7" t="s">
        <v>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64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65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2" t="s">
        <v>66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4" t="s">
        <v>6</v>
      </c>
      <c r="C49" s="95"/>
      <c r="D49" s="95"/>
      <c r="E49" s="95"/>
      <c r="F49" s="95"/>
      <c r="G49" s="95"/>
      <c r="H49" s="95"/>
      <c r="I49" s="95"/>
      <c r="J49" s="96"/>
      <c r="K49" s="97"/>
      <c r="L49" s="9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9" t="s">
        <v>67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2" t="s">
        <v>7</v>
      </c>
      <c r="C51" s="4" t="s">
        <v>8</v>
      </c>
      <c r="D51" s="4" t="s">
        <v>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15</v>
      </c>
      <c r="K51" s="4" t="s">
        <v>16</v>
      </c>
      <c r="L51" s="103" t="s">
        <v>17</v>
      </c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2"/>
      <c r="C52" s="45"/>
      <c r="D52" s="4"/>
      <c r="E52" s="45"/>
      <c r="F52" s="11" t="s">
        <v>68</v>
      </c>
      <c r="G52" s="63" t="s">
        <v>69</v>
      </c>
      <c r="H52" s="62" t="s">
        <v>70</v>
      </c>
      <c r="I52" s="62" t="s">
        <v>56</v>
      </c>
      <c r="J52" s="62" t="s">
        <v>71</v>
      </c>
      <c r="K52" s="62" t="s">
        <v>72</v>
      </c>
      <c r="L52" s="104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20"/>
      <c r="B53" s="105" t="s">
        <v>0</v>
      </c>
      <c r="C53" s="54"/>
      <c r="D53" s="36" t="s">
        <v>0</v>
      </c>
      <c r="E53" s="36" t="s">
        <v>73</v>
      </c>
      <c r="F53" s="60" t="s">
        <v>74</v>
      </c>
      <c r="G53" s="38"/>
      <c r="H53" s="38" t="s">
        <v>0</v>
      </c>
      <c r="I53" s="61" t="s">
        <v>75</v>
      </c>
      <c r="J53" s="38" t="s">
        <v>76</v>
      </c>
      <c r="K53" s="38" t="s">
        <v>77</v>
      </c>
      <c r="L53" s="106" t="s">
        <v>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4"/>
      <c r="B54" s="107" t="s">
        <v>28</v>
      </c>
      <c r="C54" s="38" t="s">
        <v>28</v>
      </c>
      <c r="D54" s="38" t="s">
        <v>29</v>
      </c>
      <c r="E54" s="38" t="s">
        <v>78</v>
      </c>
      <c r="F54" s="38" t="s">
        <v>78</v>
      </c>
      <c r="G54" s="38" t="s">
        <v>79</v>
      </c>
      <c r="H54" s="38" t="s">
        <v>79</v>
      </c>
      <c r="I54" s="38" t="s">
        <v>78</v>
      </c>
      <c r="J54" s="38" t="s">
        <v>78</v>
      </c>
      <c r="K54" s="38" t="s">
        <v>78</v>
      </c>
      <c r="L54" s="108" t="s">
        <v>80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7" t="s">
        <v>41</v>
      </c>
      <c r="B55" s="109" t="s">
        <v>42</v>
      </c>
      <c r="C55" s="110" t="s">
        <v>81</v>
      </c>
      <c r="D55" s="110" t="s">
        <v>44</v>
      </c>
      <c r="E55" s="110"/>
      <c r="F55" s="111" t="s">
        <v>82</v>
      </c>
      <c r="G55" s="111" t="s">
        <v>82</v>
      </c>
      <c r="H55" s="111" t="s">
        <v>83</v>
      </c>
      <c r="I55" s="111" t="s">
        <v>84</v>
      </c>
      <c r="J55" s="111" t="s">
        <v>84</v>
      </c>
      <c r="K55" s="111" t="s">
        <v>85</v>
      </c>
      <c r="L55" s="112" t="s">
        <v>51</v>
      </c>
      <c r="M55" s="53"/>
      <c r="N55" s="53"/>
      <c r="O55" s="5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1" t="str">
        <f t="shared" ref="B56:D60" si="2">+B17</f>
        <v>DCW25010</v>
      </c>
      <c r="C56" s="51" t="str">
        <f t="shared" si="2"/>
        <v xml:space="preserve">Human Services Program Administrator </v>
      </c>
      <c r="D56" s="51" t="str">
        <f t="shared" si="2"/>
        <v>Vacant (Recruitment in progress)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3">A56+1</f>
        <v>2</v>
      </c>
      <c r="B57" s="51" t="str">
        <f t="shared" si="2"/>
        <v>DCW24029</v>
      </c>
      <c r="C57" s="51" t="str">
        <f t="shared" si="2"/>
        <v>Program Coordinator III (TA)</v>
      </c>
      <c r="D57" s="51" t="str">
        <f t="shared" si="2"/>
        <v>Vacant (Vacated by A. Suharto eff. 7/31/25)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3">
        <v>0</v>
      </c>
      <c r="K57" s="33">
        <v>0</v>
      </c>
      <c r="L57" s="15">
        <f t="shared" ref="L57:L60" si="4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3"/>
        <v>3</v>
      </c>
      <c r="B58" s="51">
        <f t="shared" si="2"/>
        <v>7133</v>
      </c>
      <c r="C58" s="51" t="str">
        <f t="shared" si="2"/>
        <v>Program Coordinator II (LTA)</v>
      </c>
      <c r="D58" s="51" t="str">
        <f t="shared" si="2"/>
        <v>Vacant (Vacated by A. Suharto eff. 8/27/24)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3">
        <v>0</v>
      </c>
      <c r="K58" s="33">
        <v>0</v>
      </c>
      <c r="L58" s="15">
        <f t="shared" si="4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3"/>
        <v>4</v>
      </c>
      <c r="B59" s="51">
        <f t="shared" si="2"/>
        <v>7219</v>
      </c>
      <c r="C59" s="51" t="str">
        <f t="shared" si="2"/>
        <v>Program Coordinator II (TA)</v>
      </c>
      <c r="D59" s="51" t="str">
        <f t="shared" si="2"/>
        <v>Vacant (Vacated by N. Cruz eff. 6/18/25)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3">
        <v>0</v>
      </c>
      <c r="K59" s="33">
        <v>0</v>
      </c>
      <c r="L59" s="15">
        <f t="shared" si="4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3"/>
        <v>5</v>
      </c>
      <c r="B60" s="51">
        <f t="shared" si="2"/>
        <v>0</v>
      </c>
      <c r="C60" s="51">
        <f t="shared" si="2"/>
        <v>0</v>
      </c>
      <c r="D60" s="51">
        <f t="shared" si="2"/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3">
        <v>0</v>
      </c>
      <c r="K60" s="33">
        <v>0</v>
      </c>
      <c r="L60" s="15">
        <f t="shared" si="4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3"/>
        <v>6</v>
      </c>
      <c r="B61" s="51"/>
      <c r="C61" s="51"/>
      <c r="D61" s="51"/>
      <c r="E61" s="7"/>
      <c r="F61" s="7"/>
      <c r="G61" s="7"/>
      <c r="H61" s="7"/>
      <c r="I61" s="7"/>
      <c r="J61" s="33"/>
      <c r="K61" s="33"/>
      <c r="L61" s="15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3"/>
        <v>7</v>
      </c>
      <c r="B62" s="51"/>
      <c r="C62" s="51"/>
      <c r="D62" s="51"/>
      <c r="E62" s="7"/>
      <c r="F62" s="7"/>
      <c r="G62" s="7"/>
      <c r="H62" s="7"/>
      <c r="I62" s="7"/>
      <c r="J62" s="33"/>
      <c r="K62" s="33"/>
      <c r="L62" s="15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3"/>
        <v>8</v>
      </c>
      <c r="B63" s="51"/>
      <c r="C63" s="51"/>
      <c r="D63" s="51"/>
      <c r="E63" s="7"/>
      <c r="F63" s="7"/>
      <c r="G63" s="7"/>
      <c r="H63" s="7"/>
      <c r="I63" s="7"/>
      <c r="J63" s="33"/>
      <c r="K63" s="33"/>
      <c r="L63" s="1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3"/>
        <v>9</v>
      </c>
      <c r="B64" s="51"/>
      <c r="C64" s="51"/>
      <c r="D64" s="51"/>
      <c r="E64" s="7"/>
      <c r="F64" s="7"/>
      <c r="G64" s="7"/>
      <c r="H64" s="7"/>
      <c r="I64" s="7"/>
      <c r="J64" s="33"/>
      <c r="K64" s="33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3"/>
        <v>10</v>
      </c>
      <c r="B65" s="51"/>
      <c r="C65" s="51"/>
      <c r="D65" s="51"/>
      <c r="E65" s="7"/>
      <c r="F65" s="7"/>
      <c r="G65" s="7"/>
      <c r="H65" s="7"/>
      <c r="I65" s="7"/>
      <c r="J65" s="33"/>
      <c r="K65" s="33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3"/>
        <v>11</v>
      </c>
      <c r="B66" s="51"/>
      <c r="C66" s="51"/>
      <c r="D66" s="51"/>
      <c r="E66" s="7"/>
      <c r="F66" s="7"/>
      <c r="G66" s="7"/>
      <c r="H66" s="7"/>
      <c r="I66" s="7"/>
      <c r="J66" s="33"/>
      <c r="K66" s="33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3"/>
        <v>12</v>
      </c>
      <c r="B67" s="51"/>
      <c r="C67" s="51"/>
      <c r="D67" s="51"/>
      <c r="E67" s="7"/>
      <c r="F67" s="7"/>
      <c r="G67" s="7"/>
      <c r="H67" s="7"/>
      <c r="I67" s="7"/>
      <c r="J67" s="33"/>
      <c r="K67" s="33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3"/>
        <v>13</v>
      </c>
      <c r="B68" s="51"/>
      <c r="C68" s="51"/>
      <c r="D68" s="51"/>
      <c r="E68" s="7"/>
      <c r="F68" s="7"/>
      <c r="G68" s="7"/>
      <c r="H68" s="7"/>
      <c r="I68" s="7"/>
      <c r="J68" s="33"/>
      <c r="K68" s="33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3"/>
        <v>14</v>
      </c>
      <c r="B69" s="51"/>
      <c r="C69" s="51"/>
      <c r="D69" s="51"/>
      <c r="E69" s="7"/>
      <c r="F69" s="7"/>
      <c r="G69" s="7"/>
      <c r="H69" s="7"/>
      <c r="I69" s="7"/>
      <c r="J69" s="33"/>
      <c r="K69" s="33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3"/>
        <v>15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3"/>
        <v>16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3"/>
        <v>17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3"/>
        <v>18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1"/>
      <c r="C80" s="51"/>
      <c r="D80" s="51"/>
      <c r="E80" s="7"/>
      <c r="F80" s="7"/>
      <c r="G80" s="7"/>
      <c r="H80" s="7"/>
      <c r="I80" s="7"/>
      <c r="J80" s="33"/>
      <c r="K80" s="33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60</v>
      </c>
      <c r="E81" s="10">
        <f t="shared" ref="E81:L81" si="5">SUM(E56:E80)</f>
        <v>0</v>
      </c>
      <c r="F81" s="10">
        <f t="shared" si="5"/>
        <v>0</v>
      </c>
      <c r="G81" s="10">
        <f t="shared" si="5"/>
        <v>0</v>
      </c>
      <c r="H81" s="10">
        <f t="shared" si="5"/>
        <v>0</v>
      </c>
      <c r="I81" s="10">
        <f t="shared" si="5"/>
        <v>0</v>
      </c>
      <c r="J81" s="10">
        <f t="shared" si="5"/>
        <v>0</v>
      </c>
      <c r="K81" s="10">
        <f t="shared" si="5"/>
        <v>0</v>
      </c>
      <c r="L81" s="10">
        <f t="shared" si="5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68</v>
      </c>
      <c r="B82" s="3" t="s">
        <v>86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69</v>
      </c>
      <c r="B83" s="3" t="s">
        <v>87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70</v>
      </c>
      <c r="B84" s="3" t="s">
        <v>88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56</v>
      </c>
      <c r="B85" s="3" t="s">
        <v>89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71</v>
      </c>
      <c r="B86" s="3" t="s">
        <v>90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72</v>
      </c>
      <c r="B87" s="3" t="s">
        <v>91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4
Agency Staffing Pattern</oddHeader>
  </headerFooter>
  <rowBreaks count="1" manualBreakCount="1">
    <brk id="4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571DA-9B70-4D40-B197-0FF524EDE29C}">
  <sheetPr>
    <tabColor theme="6" tint="0.79998168889431442"/>
  </sheetPr>
  <dimension ref="A1:BV121"/>
  <sheetViews>
    <sheetView tabSelected="1" view="pageBreakPreview" zoomScaleNormal="145" zoomScaleSheetLayoutView="100" zoomScalePageLayoutView="50" workbookViewId="0">
      <selection activeCell="F35" sqref="F35"/>
    </sheetView>
  </sheetViews>
  <sheetFormatPr defaultColWidth="8.77734375" defaultRowHeight="11.25"/>
  <cols>
    <col min="1" max="1" width="2.77734375" style="9" customWidth="1"/>
    <col min="2" max="2" width="10.33203125" style="9" customWidth="1"/>
    <col min="3" max="3" width="23.77734375" style="9" customWidth="1"/>
    <col min="4" max="4" width="39.8867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761" t="s">
        <v>1</v>
      </c>
      <c r="B2" s="761"/>
      <c r="C2" s="761"/>
      <c r="D2" s="11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67"/>
      <c r="B3" s="67"/>
      <c r="C3" s="67"/>
      <c r="D3" s="1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761" t="s">
        <v>3</v>
      </c>
      <c r="B4" s="761"/>
      <c r="C4" s="761"/>
      <c r="D4" s="113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67"/>
      <c r="B5" s="67"/>
      <c r="C5" s="67"/>
      <c r="D5" s="1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761" t="s">
        <v>4</v>
      </c>
      <c r="B6" s="761"/>
      <c r="C6" s="67"/>
      <c r="D6" s="291" t="s">
        <v>348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67"/>
      <c r="B7" s="67"/>
      <c r="C7" s="67"/>
      <c r="D7" s="11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761" t="s">
        <v>5</v>
      </c>
      <c r="B8" s="761"/>
      <c r="D8" s="113" t="s">
        <v>97</v>
      </c>
      <c r="E8" s="292" t="s">
        <v>349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5" t="s">
        <v>6</v>
      </c>
      <c r="C11" s="56"/>
      <c r="D11" s="56"/>
      <c r="E11" s="56"/>
      <c r="F11" s="56"/>
      <c r="G11" s="56"/>
      <c r="H11" s="56"/>
      <c r="I11" s="56"/>
      <c r="J11" s="57"/>
      <c r="K11" s="3"/>
      <c r="L11" s="3"/>
      <c r="M11" s="3"/>
      <c r="N11" s="3"/>
      <c r="O11" s="3"/>
      <c r="P11" s="3"/>
      <c r="Q11" s="55" t="s">
        <v>6</v>
      </c>
      <c r="R11" s="57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3"/>
      <c r="C12" s="3"/>
      <c r="D12" s="3"/>
      <c r="E12" s="3"/>
      <c r="F12" s="3"/>
      <c r="G12" s="3"/>
      <c r="H12" s="3"/>
      <c r="I12" s="3"/>
      <c r="J12" s="42"/>
      <c r="K12" s="3"/>
      <c r="L12" s="3"/>
      <c r="M12" s="3"/>
      <c r="N12" s="3"/>
      <c r="O12" s="3"/>
      <c r="P12" s="3"/>
      <c r="Q12" s="43"/>
      <c r="R12" s="4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4" t="s">
        <v>7</v>
      </c>
      <c r="C13" s="45" t="s">
        <v>8</v>
      </c>
      <c r="D13" s="4" t="s">
        <v>9</v>
      </c>
      <c r="E13" s="45" t="s">
        <v>10</v>
      </c>
      <c r="F13" s="4" t="s">
        <v>11</v>
      </c>
      <c r="G13" s="32" t="s">
        <v>12</v>
      </c>
      <c r="H13" s="32" t="s">
        <v>13</v>
      </c>
      <c r="I13" s="32" t="s">
        <v>14</v>
      </c>
      <c r="J13" s="59" t="s">
        <v>15</v>
      </c>
      <c r="K13" s="45" t="s">
        <v>16</v>
      </c>
      <c r="L13" s="45" t="s">
        <v>17</v>
      </c>
      <c r="M13" s="4" t="s">
        <v>18</v>
      </c>
      <c r="N13" s="4" t="s">
        <v>19</v>
      </c>
      <c r="O13" s="4" t="s">
        <v>20</v>
      </c>
      <c r="P13" s="4" t="s">
        <v>21</v>
      </c>
      <c r="Q13" s="46" t="s">
        <v>22</v>
      </c>
      <c r="R13" s="59" t="s">
        <v>23</v>
      </c>
      <c r="S13" s="46" t="s">
        <v>24</v>
      </c>
      <c r="T13" s="18" t="s">
        <v>25</v>
      </c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0"/>
      <c r="B14" s="35" t="s">
        <v>0</v>
      </c>
      <c r="C14" s="54"/>
      <c r="D14" s="551" t="s">
        <v>0</v>
      </c>
      <c r="E14" s="551" t="s">
        <v>0</v>
      </c>
      <c r="F14" s="551" t="s">
        <v>0</v>
      </c>
      <c r="G14" s="38"/>
      <c r="H14" s="38" t="s">
        <v>0</v>
      </c>
      <c r="I14" s="762" t="s">
        <v>26</v>
      </c>
      <c r="J14" s="752"/>
      <c r="K14" s="552" t="s">
        <v>0</v>
      </c>
      <c r="L14" s="20"/>
      <c r="M14" s="552"/>
      <c r="N14" s="552"/>
      <c r="O14" s="552" t="s">
        <v>27</v>
      </c>
      <c r="P14" s="552"/>
      <c r="Q14" s="47"/>
      <c r="R14" s="48"/>
      <c r="S14" s="553"/>
      <c r="T14" s="553"/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4"/>
      <c r="B15" s="37" t="s">
        <v>28</v>
      </c>
      <c r="C15" s="38" t="s">
        <v>28</v>
      </c>
      <c r="D15" s="38" t="s">
        <v>29</v>
      </c>
      <c r="E15" s="38" t="s">
        <v>30</v>
      </c>
      <c r="F15" s="38" t="s">
        <v>0</v>
      </c>
      <c r="G15" s="38"/>
      <c r="H15" s="38" t="s">
        <v>0</v>
      </c>
      <c r="I15" s="750"/>
      <c r="J15" s="753"/>
      <c r="K15" s="25" t="s">
        <v>31</v>
      </c>
      <c r="L15" s="554" t="s">
        <v>32</v>
      </c>
      <c r="M15" s="554" t="s">
        <v>33</v>
      </c>
      <c r="N15" s="554" t="s">
        <v>34</v>
      </c>
      <c r="O15" s="554" t="s">
        <v>35</v>
      </c>
      <c r="P15" s="20" t="s">
        <v>36</v>
      </c>
      <c r="Q15" s="35" t="s">
        <v>37</v>
      </c>
      <c r="R15" s="49" t="s">
        <v>38</v>
      </c>
      <c r="S15" s="553" t="s">
        <v>39</v>
      </c>
      <c r="T15" s="26" t="s">
        <v>40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7" t="s">
        <v>41</v>
      </c>
      <c r="B16" s="39" t="s">
        <v>42</v>
      </c>
      <c r="C16" s="40" t="s">
        <v>43</v>
      </c>
      <c r="D16" s="40" t="s">
        <v>44</v>
      </c>
      <c r="E16" s="40" t="s">
        <v>45</v>
      </c>
      <c r="F16" s="40" t="s">
        <v>46</v>
      </c>
      <c r="G16" s="40" t="s">
        <v>47</v>
      </c>
      <c r="H16" s="40" t="s">
        <v>48</v>
      </c>
      <c r="I16" s="41" t="s">
        <v>49</v>
      </c>
      <c r="J16" s="58" t="s">
        <v>50</v>
      </c>
      <c r="K16" s="31" t="s">
        <v>51</v>
      </c>
      <c r="L16" s="73" t="s">
        <v>52</v>
      </c>
      <c r="M16" s="28" t="s">
        <v>53</v>
      </c>
      <c r="N16" s="28" t="s">
        <v>54</v>
      </c>
      <c r="O16" s="28" t="s">
        <v>55</v>
      </c>
      <c r="P16" s="30" t="s">
        <v>56</v>
      </c>
      <c r="Q16" s="44" t="s">
        <v>57</v>
      </c>
      <c r="R16" s="50" t="s">
        <v>57</v>
      </c>
      <c r="S16" s="31" t="s">
        <v>58</v>
      </c>
      <c r="T16" s="28" t="s">
        <v>59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s="713" customFormat="1" ht="22.5" thickTop="1">
      <c r="A17" s="564">
        <v>1</v>
      </c>
      <c r="B17" s="137">
        <v>7184</v>
      </c>
      <c r="C17" s="295" t="s">
        <v>317</v>
      </c>
      <c r="D17" s="575" t="s">
        <v>465</v>
      </c>
      <c r="E17" s="578" t="s">
        <v>318</v>
      </c>
      <c r="F17" s="715">
        <v>86465</v>
      </c>
      <c r="G17" s="715">
        <v>0</v>
      </c>
      <c r="H17" s="715">
        <v>0</v>
      </c>
      <c r="I17" s="624"/>
      <c r="J17" s="715">
        <v>0</v>
      </c>
      <c r="K17" s="715">
        <f>(+F17+G17+H17+J17)</f>
        <v>86465</v>
      </c>
      <c r="L17" s="716">
        <f>+ROUND((K17*0.3077),0)</f>
        <v>26605</v>
      </c>
      <c r="M17" s="715">
        <v>494</v>
      </c>
      <c r="N17" s="717">
        <v>0</v>
      </c>
      <c r="O17" s="717">
        <f>ROUND((K17*0.0145),0)</f>
        <v>1254</v>
      </c>
      <c r="P17" s="717">
        <v>187</v>
      </c>
      <c r="Q17" s="65">
        <v>8128</v>
      </c>
      <c r="R17" s="65">
        <v>297</v>
      </c>
      <c r="S17" s="717">
        <f t="shared" ref="S17:S28" si="0">+L17+M17+N17+O17+P17+Q17+R17</f>
        <v>36965</v>
      </c>
      <c r="T17" s="717">
        <f t="shared" ref="T17:T28" si="1">+K17+S17</f>
        <v>123430</v>
      </c>
      <c r="U17" s="711"/>
      <c r="V17" s="711"/>
      <c r="W17" s="711"/>
      <c r="X17" s="711"/>
      <c r="Y17" s="711"/>
      <c r="Z17" s="711"/>
      <c r="AA17" s="711"/>
      <c r="AB17" s="711"/>
      <c r="AC17" s="711"/>
      <c r="AD17" s="711"/>
      <c r="AE17" s="711"/>
      <c r="AF17" s="711"/>
      <c r="AG17" s="711"/>
      <c r="AH17" s="711"/>
      <c r="AI17" s="711"/>
      <c r="AJ17" s="711"/>
      <c r="AK17" s="711"/>
      <c r="AL17" s="711"/>
      <c r="AM17" s="711"/>
      <c r="AN17" s="711"/>
      <c r="AO17" s="711"/>
      <c r="AP17" s="711"/>
      <c r="AQ17" s="711"/>
      <c r="AR17" s="711"/>
      <c r="AS17" s="711"/>
      <c r="AT17" s="711"/>
      <c r="AU17" s="711"/>
      <c r="AV17" s="711"/>
      <c r="AW17" s="711"/>
      <c r="AX17" s="711"/>
      <c r="AY17" s="711"/>
      <c r="AZ17" s="711"/>
      <c r="BA17" s="711"/>
      <c r="BB17" s="711"/>
      <c r="BC17" s="711"/>
      <c r="BD17" s="711"/>
      <c r="BE17" s="712"/>
      <c r="BF17" s="712"/>
      <c r="BG17" s="712"/>
      <c r="BH17" s="712"/>
      <c r="BI17" s="712"/>
      <c r="BJ17" s="712"/>
      <c r="BK17" s="712"/>
      <c r="BL17" s="712"/>
      <c r="BM17" s="712"/>
      <c r="BN17" s="712"/>
      <c r="BO17" s="712"/>
      <c r="BP17" s="712"/>
      <c r="BQ17" s="712"/>
      <c r="BR17" s="712"/>
      <c r="BS17" s="712"/>
      <c r="BT17" s="712"/>
      <c r="BU17" s="712"/>
      <c r="BV17" s="712"/>
    </row>
    <row r="18" spans="1:74">
      <c r="A18" s="555">
        <v>2</v>
      </c>
      <c r="B18" s="326">
        <v>6815</v>
      </c>
      <c r="C18" s="298" t="s">
        <v>466</v>
      </c>
      <c r="D18" s="570" t="s">
        <v>328</v>
      </c>
      <c r="E18" s="568" t="s">
        <v>109</v>
      </c>
      <c r="F18" s="601">
        <v>54918</v>
      </c>
      <c r="G18" s="601">
        <v>0</v>
      </c>
      <c r="H18" s="309">
        <v>0</v>
      </c>
      <c r="I18" s="618"/>
      <c r="J18" s="92">
        <v>0</v>
      </c>
      <c r="K18" s="602">
        <f t="shared" ref="K18:K28" si="2">(+F18+G18+H18+J18)</f>
        <v>54918</v>
      </c>
      <c r="L18" s="602">
        <f>+ROUND((K18*0.3077),0)</f>
        <v>16898</v>
      </c>
      <c r="M18" s="142">
        <v>495</v>
      </c>
      <c r="N18" s="143">
        <v>0</v>
      </c>
      <c r="O18" s="124">
        <f>K18*1.45%</f>
        <v>796.31099999999992</v>
      </c>
      <c r="P18" s="142">
        <v>187</v>
      </c>
      <c r="Q18" s="602">
        <v>6217</v>
      </c>
      <c r="R18" s="602">
        <v>862</v>
      </c>
      <c r="S18" s="602">
        <f t="shared" si="0"/>
        <v>25455.311000000002</v>
      </c>
      <c r="T18" s="602">
        <f t="shared" si="1"/>
        <v>80373.311000000002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555">
        <v>3</v>
      </c>
      <c r="B19" s="327">
        <v>7217</v>
      </c>
      <c r="C19" s="297" t="s">
        <v>467</v>
      </c>
      <c r="D19" s="575" t="s">
        <v>495</v>
      </c>
      <c r="E19" s="571" t="s">
        <v>109</v>
      </c>
      <c r="F19" s="619">
        <v>54918</v>
      </c>
      <c r="G19" s="619">
        <v>0</v>
      </c>
      <c r="H19" s="66">
        <v>0</v>
      </c>
      <c r="I19" s="620"/>
      <c r="J19" s="89">
        <v>0</v>
      </c>
      <c r="K19" s="621">
        <f>(+F19+G19+H19+J19)</f>
        <v>54918</v>
      </c>
      <c r="L19" s="621">
        <f>+ROUND((K19*0.3077),0)</f>
        <v>16898</v>
      </c>
      <c r="M19" s="621">
        <v>494</v>
      </c>
      <c r="N19" s="621">
        <v>0</v>
      </c>
      <c r="O19" s="621">
        <f>+ROUND((K19*0.0145),0)</f>
        <v>796</v>
      </c>
      <c r="P19" s="621">
        <v>187</v>
      </c>
      <c r="Q19" s="602">
        <v>8128</v>
      </c>
      <c r="R19" s="602">
        <v>297</v>
      </c>
      <c r="S19" s="621">
        <f>+L19+M19+N19+O19+P19+Q19+R19</f>
        <v>26800</v>
      </c>
      <c r="T19" s="621">
        <f>+K19+S19</f>
        <v>81718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555">
        <v>4</v>
      </c>
      <c r="B20" s="327">
        <v>6787</v>
      </c>
      <c r="C20" s="297" t="s">
        <v>467</v>
      </c>
      <c r="D20" s="575" t="s">
        <v>468</v>
      </c>
      <c r="E20" s="571" t="s">
        <v>109</v>
      </c>
      <c r="F20" s="619">
        <v>54918</v>
      </c>
      <c r="G20" s="619">
        <v>0</v>
      </c>
      <c r="H20" s="66">
        <v>0</v>
      </c>
      <c r="I20" s="620"/>
      <c r="J20" s="89">
        <v>0</v>
      </c>
      <c r="K20" s="621">
        <f>(+F20+G20+H20+J20)</f>
        <v>54918</v>
      </c>
      <c r="L20" s="621">
        <f>+ROUND((K20*0.3077),0)</f>
        <v>16898</v>
      </c>
      <c r="M20" s="621">
        <v>494</v>
      </c>
      <c r="N20" s="621">
        <v>0</v>
      </c>
      <c r="O20" s="621">
        <f>+ROUND((K20*0.0145),0)</f>
        <v>796</v>
      </c>
      <c r="P20" s="621">
        <v>187</v>
      </c>
      <c r="Q20" s="602">
        <v>8128</v>
      </c>
      <c r="R20" s="602">
        <v>297</v>
      </c>
      <c r="S20" s="621">
        <f>+L20+M20+N20+O20+P20+Q20+R20</f>
        <v>26800</v>
      </c>
      <c r="T20" s="621">
        <f>+K20+S20</f>
        <v>81718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555">
        <v>5</v>
      </c>
      <c r="B21" s="327">
        <v>6950</v>
      </c>
      <c r="C21" s="298" t="s">
        <v>360</v>
      </c>
      <c r="D21" s="570" t="s">
        <v>469</v>
      </c>
      <c r="E21" s="568" t="s">
        <v>111</v>
      </c>
      <c r="F21" s="601">
        <v>59159</v>
      </c>
      <c r="G21" s="601">
        <v>0</v>
      </c>
      <c r="H21" s="309">
        <v>0</v>
      </c>
      <c r="I21" s="618"/>
      <c r="J21" s="92">
        <v>0</v>
      </c>
      <c r="K21" s="602">
        <f t="shared" si="2"/>
        <v>59159</v>
      </c>
      <c r="L21" s="602">
        <f t="shared" ref="L21:L28" si="3">+ROUND((K21*0.3077),0)</f>
        <v>18203</v>
      </c>
      <c r="M21" s="547">
        <v>494</v>
      </c>
      <c r="N21" s="143">
        <v>0</v>
      </c>
      <c r="O21" s="136">
        <v>798</v>
      </c>
      <c r="P21" s="136">
        <v>187</v>
      </c>
      <c r="Q21" s="602">
        <v>8128</v>
      </c>
      <c r="R21" s="602">
        <v>297</v>
      </c>
      <c r="S21" s="602">
        <f t="shared" si="0"/>
        <v>28107</v>
      </c>
      <c r="T21" s="602">
        <f t="shared" si="1"/>
        <v>87266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555">
        <v>6</v>
      </c>
      <c r="B22" s="327">
        <v>6724</v>
      </c>
      <c r="C22" s="297" t="s">
        <v>397</v>
      </c>
      <c r="D22" s="575" t="s">
        <v>351</v>
      </c>
      <c r="E22" s="571" t="s">
        <v>129</v>
      </c>
      <c r="F22" s="619">
        <v>49731</v>
      </c>
      <c r="G22" s="619">
        <v>0</v>
      </c>
      <c r="H22" s="66">
        <v>0</v>
      </c>
      <c r="I22" s="690"/>
      <c r="J22" s="89">
        <v>0</v>
      </c>
      <c r="K22" s="621">
        <f t="shared" si="2"/>
        <v>49731</v>
      </c>
      <c r="L22" s="621">
        <f t="shared" si="3"/>
        <v>15302</v>
      </c>
      <c r="M22" s="621">
        <v>494</v>
      </c>
      <c r="N22" s="621">
        <v>0</v>
      </c>
      <c r="O22" s="621">
        <f t="shared" ref="O22:O28" si="4">+ROUND((K22*0.0145),0)</f>
        <v>721</v>
      </c>
      <c r="P22" s="621">
        <v>187</v>
      </c>
      <c r="Q22" s="602">
        <v>8128</v>
      </c>
      <c r="R22" s="602">
        <v>297</v>
      </c>
      <c r="S22" s="621">
        <f t="shared" si="0"/>
        <v>25129</v>
      </c>
      <c r="T22" s="621">
        <f t="shared" si="1"/>
        <v>74860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555">
        <v>7</v>
      </c>
      <c r="B23" s="327" t="s">
        <v>470</v>
      </c>
      <c r="C23" s="298" t="s">
        <v>471</v>
      </c>
      <c r="D23" s="570" t="s">
        <v>328</v>
      </c>
      <c r="E23" s="568" t="s">
        <v>129</v>
      </c>
      <c r="F23" s="601">
        <v>49731</v>
      </c>
      <c r="G23" s="601">
        <v>0</v>
      </c>
      <c r="H23" s="685">
        <v>0</v>
      </c>
      <c r="I23" s="692"/>
      <c r="J23" s="687">
        <v>0</v>
      </c>
      <c r="K23" s="602">
        <f>(+F23+G23+H23+J23)</f>
        <v>49731</v>
      </c>
      <c r="L23" s="602">
        <f t="shared" si="3"/>
        <v>15302</v>
      </c>
      <c r="M23" s="232">
        <v>494</v>
      </c>
      <c r="N23" s="621">
        <v>0</v>
      </c>
      <c r="O23" s="621">
        <f t="shared" si="4"/>
        <v>721</v>
      </c>
      <c r="P23" s="167">
        <v>187</v>
      </c>
      <c r="Q23" s="602">
        <v>2011</v>
      </c>
      <c r="R23" s="602">
        <v>0</v>
      </c>
      <c r="S23" s="602">
        <f t="shared" si="0"/>
        <v>18715</v>
      </c>
      <c r="T23" s="602">
        <f t="shared" si="1"/>
        <v>68446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555">
        <v>8</v>
      </c>
      <c r="B24" s="327" t="s">
        <v>472</v>
      </c>
      <c r="C24" s="298" t="s">
        <v>473</v>
      </c>
      <c r="D24" s="570" t="s">
        <v>328</v>
      </c>
      <c r="E24" s="568" t="s">
        <v>300</v>
      </c>
      <c r="F24" s="601">
        <v>41372</v>
      </c>
      <c r="G24" s="601">
        <v>0</v>
      </c>
      <c r="H24" s="685">
        <v>0</v>
      </c>
      <c r="I24" s="693"/>
      <c r="J24" s="688">
        <v>0</v>
      </c>
      <c r="K24" s="602">
        <f t="shared" si="2"/>
        <v>41372</v>
      </c>
      <c r="L24" s="602">
        <f t="shared" si="3"/>
        <v>12730</v>
      </c>
      <c r="M24" s="232">
        <v>494</v>
      </c>
      <c r="N24" s="621">
        <v>0</v>
      </c>
      <c r="O24" s="621">
        <f t="shared" si="4"/>
        <v>600</v>
      </c>
      <c r="P24" s="167">
        <v>187</v>
      </c>
      <c r="Q24" s="602">
        <v>8128</v>
      </c>
      <c r="R24" s="602">
        <v>297</v>
      </c>
      <c r="S24" s="602">
        <f t="shared" si="0"/>
        <v>22436</v>
      </c>
      <c r="T24" s="602">
        <f t="shared" si="1"/>
        <v>63808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555">
        <v>9</v>
      </c>
      <c r="B25" s="327" t="s">
        <v>474</v>
      </c>
      <c r="C25" s="298" t="s">
        <v>473</v>
      </c>
      <c r="D25" s="570" t="s">
        <v>328</v>
      </c>
      <c r="E25" s="568" t="s">
        <v>300</v>
      </c>
      <c r="F25" s="601">
        <v>41372</v>
      </c>
      <c r="G25" s="601">
        <v>0</v>
      </c>
      <c r="H25" s="685">
        <v>0</v>
      </c>
      <c r="I25" s="693"/>
      <c r="J25" s="688">
        <v>0</v>
      </c>
      <c r="K25" s="602">
        <f t="shared" si="2"/>
        <v>41372</v>
      </c>
      <c r="L25" s="602">
        <f t="shared" si="3"/>
        <v>12730</v>
      </c>
      <c r="M25" s="232">
        <v>494</v>
      </c>
      <c r="N25" s="621">
        <v>0</v>
      </c>
      <c r="O25" s="621">
        <f t="shared" si="4"/>
        <v>600</v>
      </c>
      <c r="P25" s="228">
        <v>187</v>
      </c>
      <c r="Q25" s="602">
        <v>8128</v>
      </c>
      <c r="R25" s="602">
        <v>297</v>
      </c>
      <c r="S25" s="602">
        <f t="shared" si="0"/>
        <v>22436</v>
      </c>
      <c r="T25" s="602">
        <f t="shared" si="1"/>
        <v>63808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555">
        <v>10</v>
      </c>
      <c r="B26" s="327">
        <v>7079</v>
      </c>
      <c r="C26" s="299" t="s">
        <v>323</v>
      </c>
      <c r="D26" s="567" t="s">
        <v>475</v>
      </c>
      <c r="E26" s="568" t="s">
        <v>300</v>
      </c>
      <c r="F26" s="601">
        <v>41372</v>
      </c>
      <c r="G26" s="601">
        <v>0</v>
      </c>
      <c r="H26" s="685">
        <v>0</v>
      </c>
      <c r="I26" s="174"/>
      <c r="J26" s="688">
        <v>0</v>
      </c>
      <c r="K26" s="602">
        <f t="shared" si="2"/>
        <v>41372</v>
      </c>
      <c r="L26" s="602">
        <f t="shared" si="3"/>
        <v>12730</v>
      </c>
      <c r="M26" s="547">
        <v>494</v>
      </c>
      <c r="N26" s="143">
        <v>0</v>
      </c>
      <c r="O26" s="143">
        <f t="shared" si="4"/>
        <v>600</v>
      </c>
      <c r="P26" s="136">
        <v>187</v>
      </c>
      <c r="Q26" s="602">
        <v>8128</v>
      </c>
      <c r="R26" s="602">
        <v>297</v>
      </c>
      <c r="S26" s="602">
        <f t="shared" si="0"/>
        <v>22436</v>
      </c>
      <c r="T26" s="602">
        <f t="shared" si="1"/>
        <v>63808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555">
        <v>11</v>
      </c>
      <c r="B27" s="327">
        <v>6637</v>
      </c>
      <c r="C27" s="298" t="s">
        <v>323</v>
      </c>
      <c r="D27" s="569" t="s">
        <v>476</v>
      </c>
      <c r="E27" s="568" t="s">
        <v>300</v>
      </c>
      <c r="F27" s="601">
        <v>41372</v>
      </c>
      <c r="G27" s="601">
        <v>0</v>
      </c>
      <c r="H27" s="685">
        <v>0</v>
      </c>
      <c r="I27" s="174"/>
      <c r="J27" s="688">
        <v>0</v>
      </c>
      <c r="K27" s="602">
        <f t="shared" si="2"/>
        <v>41372</v>
      </c>
      <c r="L27" s="602">
        <f t="shared" si="3"/>
        <v>12730</v>
      </c>
      <c r="M27" s="232">
        <v>494</v>
      </c>
      <c r="N27" s="623">
        <v>0</v>
      </c>
      <c r="O27" s="234">
        <f t="shared" si="4"/>
        <v>600</v>
      </c>
      <c r="P27" s="228">
        <v>187</v>
      </c>
      <c r="Q27" s="602">
        <v>8128</v>
      </c>
      <c r="R27" s="602">
        <v>297</v>
      </c>
      <c r="S27" s="602">
        <f t="shared" si="0"/>
        <v>22436</v>
      </c>
      <c r="T27" s="602">
        <f t="shared" si="1"/>
        <v>63808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555">
        <v>12</v>
      </c>
      <c r="B28" s="327">
        <v>6866</v>
      </c>
      <c r="C28" s="297" t="s">
        <v>323</v>
      </c>
      <c r="D28" s="575" t="s">
        <v>477</v>
      </c>
      <c r="E28" s="571" t="s">
        <v>300</v>
      </c>
      <c r="F28" s="619">
        <v>41372</v>
      </c>
      <c r="G28" s="619">
        <v>0</v>
      </c>
      <c r="H28" s="686">
        <v>0</v>
      </c>
      <c r="I28" s="694"/>
      <c r="J28" s="689">
        <v>0</v>
      </c>
      <c r="K28" s="621">
        <f t="shared" si="2"/>
        <v>41372</v>
      </c>
      <c r="L28" s="621">
        <f t="shared" si="3"/>
        <v>12730</v>
      </c>
      <c r="M28" s="232">
        <v>494</v>
      </c>
      <c r="N28" s="623">
        <v>0</v>
      </c>
      <c r="O28" s="234">
        <f t="shared" si="4"/>
        <v>600</v>
      </c>
      <c r="P28" s="228">
        <v>187</v>
      </c>
      <c r="Q28" s="602">
        <v>8128</v>
      </c>
      <c r="R28" s="602">
        <v>297</v>
      </c>
      <c r="S28" s="621">
        <f t="shared" si="0"/>
        <v>22436</v>
      </c>
      <c r="T28" s="621">
        <f t="shared" si="1"/>
        <v>63808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555">
        <v>13</v>
      </c>
      <c r="B29" s="327" t="s">
        <v>343</v>
      </c>
      <c r="C29" s="577" t="s">
        <v>344</v>
      </c>
      <c r="D29" s="577" t="s">
        <v>345</v>
      </c>
      <c r="E29" s="578" t="s">
        <v>300</v>
      </c>
      <c r="F29" s="619">
        <v>41372</v>
      </c>
      <c r="G29" s="619">
        <v>0</v>
      </c>
      <c r="H29" s="66">
        <v>0</v>
      </c>
      <c r="I29" s="691">
        <v>46098</v>
      </c>
      <c r="J29" s="89">
        <v>0</v>
      </c>
      <c r="K29" s="621">
        <f>(+F29+G29+H29+J29)</f>
        <v>41372</v>
      </c>
      <c r="L29" s="621">
        <f>+ROUND((K29*0.3077),0)</f>
        <v>12730</v>
      </c>
      <c r="M29" s="621">
        <v>494</v>
      </c>
      <c r="N29" s="621">
        <v>0</v>
      </c>
      <c r="O29" s="621">
        <f>+ROUND((K29*0.0145),0)</f>
        <v>600</v>
      </c>
      <c r="P29" s="621">
        <v>187</v>
      </c>
      <c r="Q29" s="602">
        <v>8128</v>
      </c>
      <c r="R29" s="602">
        <v>297</v>
      </c>
      <c r="S29" s="621">
        <f>+L29+M29+N29+O29+P29+Q29+R29</f>
        <v>22436</v>
      </c>
      <c r="T29" s="621">
        <f>+K29+S29</f>
        <v>63808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555">
        <v>14</v>
      </c>
      <c r="B30" s="327" t="s">
        <v>346</v>
      </c>
      <c r="C30" s="298" t="s">
        <v>344</v>
      </c>
      <c r="D30" s="569" t="s">
        <v>347</v>
      </c>
      <c r="E30" s="568" t="s">
        <v>300</v>
      </c>
      <c r="F30" s="601">
        <v>41372</v>
      </c>
      <c r="G30" s="619">
        <v>0</v>
      </c>
      <c r="H30" s="66">
        <v>0</v>
      </c>
      <c r="I30" s="622">
        <v>46098</v>
      </c>
      <c r="J30" s="33">
        <v>0</v>
      </c>
      <c r="K30" s="621">
        <f>(+F30+G30+H30+J30)</f>
        <v>41372</v>
      </c>
      <c r="L30" s="621">
        <f>+ROUND((K30*0.3077),0)</f>
        <v>12730</v>
      </c>
      <c r="M30" s="621">
        <v>494</v>
      </c>
      <c r="N30" s="621">
        <v>0</v>
      </c>
      <c r="O30" s="621">
        <f>+ROUND((K30*0.0145),0)</f>
        <v>600</v>
      </c>
      <c r="P30" s="621">
        <v>187</v>
      </c>
      <c r="Q30" s="602">
        <v>8128</v>
      </c>
      <c r="R30" s="602">
        <v>297</v>
      </c>
      <c r="S30" s="621">
        <f>+L30+M30+N30+O30+P30+Q30+R30</f>
        <v>22436</v>
      </c>
      <c r="T30" s="621">
        <f>+K30+S30</f>
        <v>63808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555">
        <v>15</v>
      </c>
      <c r="B31" s="327">
        <v>7074</v>
      </c>
      <c r="C31" s="298" t="s">
        <v>93</v>
      </c>
      <c r="D31" s="570" t="s">
        <v>328</v>
      </c>
      <c r="E31" s="568" t="s">
        <v>256</v>
      </c>
      <c r="F31" s="601">
        <v>37913</v>
      </c>
      <c r="G31" s="601">
        <v>0</v>
      </c>
      <c r="H31" s="309">
        <v>0</v>
      </c>
      <c r="I31" s="618"/>
      <c r="J31" s="92">
        <v>0</v>
      </c>
      <c r="K31" s="602">
        <f>(+F31+G31+H31+J31)</f>
        <v>37913</v>
      </c>
      <c r="L31" s="602">
        <f>+ROUND((K31*0.3077),0)</f>
        <v>11666</v>
      </c>
      <c r="M31" s="547">
        <v>494</v>
      </c>
      <c r="N31" s="143">
        <v>0</v>
      </c>
      <c r="O31" s="136">
        <v>798</v>
      </c>
      <c r="P31" s="136">
        <v>187</v>
      </c>
      <c r="Q31" s="602">
        <v>8128</v>
      </c>
      <c r="R31" s="602">
        <v>297</v>
      </c>
      <c r="S31" s="602">
        <f>+L31+M31+N31+O31+P31+Q31+R31</f>
        <v>21570</v>
      </c>
      <c r="T31" s="602">
        <f>+K31+S31</f>
        <v>59483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555">
        <v>16</v>
      </c>
      <c r="B32" s="327" t="s">
        <v>358</v>
      </c>
      <c r="C32" s="300" t="s">
        <v>93</v>
      </c>
      <c r="D32" s="570" t="s">
        <v>478</v>
      </c>
      <c r="E32" s="576" t="s">
        <v>256</v>
      </c>
      <c r="F32" s="619">
        <v>37913</v>
      </c>
      <c r="G32" s="601">
        <v>0</v>
      </c>
      <c r="H32" s="66">
        <v>0</v>
      </c>
      <c r="I32" s="622"/>
      <c r="J32" s="91">
        <v>0</v>
      </c>
      <c r="K32" s="602">
        <f>(+F32+G32+H32+J32)</f>
        <v>37913</v>
      </c>
      <c r="L32" s="621">
        <f>+ROUND((K32*0.3077),0)</f>
        <v>11666</v>
      </c>
      <c r="M32" s="92">
        <v>494</v>
      </c>
      <c r="N32" s="602">
        <v>0</v>
      </c>
      <c r="O32" s="602">
        <f>+ROUND((K32*0.0145),0)</f>
        <v>550</v>
      </c>
      <c r="P32" s="602">
        <v>187</v>
      </c>
      <c r="Q32" s="602">
        <v>8128</v>
      </c>
      <c r="R32" s="602">
        <v>297</v>
      </c>
      <c r="S32" s="602">
        <f>+L32+M32+N32+O32+P32+Q32+R32</f>
        <v>21322</v>
      </c>
      <c r="T32" s="602">
        <f>+K32+S32</f>
        <v>59235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555">
        <v>17</v>
      </c>
      <c r="B33" s="240">
        <v>6561</v>
      </c>
      <c r="C33" s="573" t="s">
        <v>479</v>
      </c>
      <c r="D33" s="573" t="s">
        <v>480</v>
      </c>
      <c r="E33" s="578" t="s">
        <v>217</v>
      </c>
      <c r="F33" s="619">
        <v>28269</v>
      </c>
      <c r="G33" s="619">
        <v>0</v>
      </c>
      <c r="H33" s="66">
        <v>0</v>
      </c>
      <c r="I33" s="624"/>
      <c r="J33" s="33">
        <v>0</v>
      </c>
      <c r="K33" s="621">
        <v>28269</v>
      </c>
      <c r="L33" s="621">
        <v>8698</v>
      </c>
      <c r="M33" s="621">
        <v>494</v>
      </c>
      <c r="N33" s="621">
        <v>0</v>
      </c>
      <c r="O33" s="621">
        <v>410</v>
      </c>
      <c r="P33" s="621">
        <v>187</v>
      </c>
      <c r="Q33" s="621">
        <v>2011</v>
      </c>
      <c r="R33" s="602">
        <v>297</v>
      </c>
      <c r="S33" s="621">
        <v>12000</v>
      </c>
      <c r="T33" s="621">
        <v>40269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555">
        <v>18</v>
      </c>
      <c r="B34" s="327"/>
      <c r="C34" s="578"/>
      <c r="D34" s="578"/>
      <c r="E34" s="578"/>
      <c r="F34" s="619"/>
      <c r="G34" s="619"/>
      <c r="H34" s="66"/>
      <c r="I34" s="624"/>
      <c r="J34" s="33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555">
        <v>19</v>
      </c>
      <c r="B35" s="327"/>
      <c r="C35" s="578"/>
      <c r="D35" s="578"/>
      <c r="E35" s="578"/>
      <c r="F35" s="619"/>
      <c r="G35" s="601"/>
      <c r="H35" s="66"/>
      <c r="I35" s="624"/>
      <c r="J35" s="33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555">
        <v>20</v>
      </c>
      <c r="B36" s="327"/>
      <c r="C36" s="578"/>
      <c r="D36" s="578"/>
      <c r="E36" s="578"/>
      <c r="F36" s="619"/>
      <c r="G36" s="619"/>
      <c r="H36" s="66"/>
      <c r="I36" s="624"/>
      <c r="J36" s="33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555">
        <v>21</v>
      </c>
      <c r="B37" s="240"/>
      <c r="C37" s="578"/>
      <c r="D37" s="578"/>
      <c r="E37" s="578"/>
      <c r="F37" s="619"/>
      <c r="G37" s="619"/>
      <c r="H37" s="66"/>
      <c r="I37" s="624"/>
      <c r="J37" s="33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555">
        <v>22</v>
      </c>
      <c r="B38" s="327"/>
      <c r="C38" s="556"/>
      <c r="D38" s="556"/>
      <c r="E38" s="556"/>
      <c r="F38" s="513"/>
      <c r="G38" s="513"/>
      <c r="H38" s="66"/>
      <c r="I38" s="557"/>
      <c r="J38" s="33"/>
      <c r="K38" s="512"/>
      <c r="L38" s="512"/>
      <c r="M38" s="512"/>
      <c r="N38" s="512"/>
      <c r="O38" s="512"/>
      <c r="P38" s="512"/>
      <c r="Q38" s="512"/>
      <c r="R38" s="512"/>
      <c r="S38" s="512"/>
      <c r="T38" s="512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555">
        <v>23</v>
      </c>
      <c r="B39" s="327"/>
      <c r="C39" s="556"/>
      <c r="D39" s="556"/>
      <c r="E39" s="556"/>
      <c r="F39" s="513"/>
      <c r="G39" s="513"/>
      <c r="H39" s="66"/>
      <c r="I39" s="557"/>
      <c r="J39" s="33"/>
      <c r="K39" s="512"/>
      <c r="L39" s="512"/>
      <c r="M39" s="512"/>
      <c r="N39" s="512"/>
      <c r="O39" s="512"/>
      <c r="P39" s="512"/>
      <c r="Q39" s="512"/>
      <c r="R39" s="512"/>
      <c r="S39" s="512"/>
      <c r="T39" s="512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555">
        <v>24</v>
      </c>
      <c r="B40" s="240"/>
      <c r="C40" s="556"/>
      <c r="D40" s="556"/>
      <c r="E40" s="556"/>
      <c r="F40" s="513"/>
      <c r="G40" s="523"/>
      <c r="H40" s="66"/>
      <c r="I40" s="557"/>
      <c r="J40" s="33"/>
      <c r="K40" s="512"/>
      <c r="L40" s="512"/>
      <c r="M40" s="512"/>
      <c r="N40" s="512"/>
      <c r="O40" s="512"/>
      <c r="P40" s="512"/>
      <c r="Q40" s="512"/>
      <c r="R40" s="512"/>
      <c r="S40" s="512"/>
      <c r="T40" s="512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555">
        <v>25</v>
      </c>
      <c r="B41" s="240"/>
      <c r="C41" s="556"/>
      <c r="D41" s="556"/>
      <c r="E41" s="556"/>
      <c r="F41" s="513"/>
      <c r="G41" s="513"/>
      <c r="H41" s="66"/>
      <c r="I41" s="557"/>
      <c r="J41" s="33"/>
      <c r="K41" s="512"/>
      <c r="L41" s="512"/>
      <c r="M41" s="512"/>
      <c r="N41" s="512"/>
      <c r="O41" s="512"/>
      <c r="P41" s="512"/>
      <c r="Q41" s="512"/>
      <c r="R41" s="512"/>
      <c r="S41" s="512"/>
      <c r="T41" s="512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558"/>
      <c r="B42" s="558"/>
      <c r="C42" s="558"/>
      <c r="D42" s="559" t="s">
        <v>60</v>
      </c>
      <c r="E42" s="560" t="s">
        <v>61</v>
      </c>
      <c r="F42" s="561">
        <f>SUM(F17:F41)</f>
        <v>803539</v>
      </c>
      <c r="G42" s="561">
        <f>SUM(G17:G41)</f>
        <v>0</v>
      </c>
      <c r="H42" s="561">
        <f>SUM(H17:H41)</f>
        <v>0</v>
      </c>
      <c r="I42" s="562" t="s">
        <v>61</v>
      </c>
      <c r="J42" s="561">
        <f t="shared" ref="J42:T42" si="5">SUM(J17:J41)</f>
        <v>0</v>
      </c>
      <c r="K42" s="561">
        <f t="shared" si="5"/>
        <v>803539</v>
      </c>
      <c r="L42" s="561">
        <f t="shared" si="5"/>
        <v>247246</v>
      </c>
      <c r="M42" s="561">
        <f t="shared" si="5"/>
        <v>8399</v>
      </c>
      <c r="N42" s="561">
        <f t="shared" si="5"/>
        <v>0</v>
      </c>
      <c r="O42" s="526">
        <f t="shared" si="5"/>
        <v>11840.311</v>
      </c>
      <c r="P42" s="526">
        <f t="shared" si="5"/>
        <v>3179</v>
      </c>
      <c r="Q42" s="526">
        <f t="shared" si="5"/>
        <v>124031</v>
      </c>
      <c r="R42" s="526">
        <f t="shared" si="5"/>
        <v>5317</v>
      </c>
      <c r="S42" s="526">
        <f t="shared" si="5"/>
        <v>399915.31099999999</v>
      </c>
      <c r="T42" s="526">
        <f t="shared" si="5"/>
        <v>1203454.311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62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7" t="s">
        <v>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64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65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2" t="s">
        <v>66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4" t="s">
        <v>6</v>
      </c>
      <c r="C49" s="95"/>
      <c r="D49" s="95"/>
      <c r="E49" s="95"/>
      <c r="F49" s="95"/>
      <c r="G49" s="95"/>
      <c r="H49" s="95"/>
      <c r="I49" s="95"/>
      <c r="J49" s="96"/>
      <c r="K49" s="97"/>
      <c r="L49" s="9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9" t="s">
        <v>67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2" t="s">
        <v>7</v>
      </c>
      <c r="C51" s="4" t="s">
        <v>8</v>
      </c>
      <c r="D51" s="4" t="s">
        <v>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15</v>
      </c>
      <c r="K51" s="4" t="s">
        <v>16</v>
      </c>
      <c r="L51" s="103" t="s">
        <v>17</v>
      </c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2"/>
      <c r="C52" s="45"/>
      <c r="D52" s="4"/>
      <c r="E52" s="45"/>
      <c r="F52" s="559" t="s">
        <v>68</v>
      </c>
      <c r="G52" s="63" t="s">
        <v>69</v>
      </c>
      <c r="H52" s="62" t="s">
        <v>70</v>
      </c>
      <c r="I52" s="62" t="s">
        <v>56</v>
      </c>
      <c r="J52" s="62" t="s">
        <v>71</v>
      </c>
      <c r="K52" s="62" t="s">
        <v>72</v>
      </c>
      <c r="L52" s="104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20"/>
      <c r="B53" s="105" t="s">
        <v>0</v>
      </c>
      <c r="C53" s="54"/>
      <c r="D53" s="551" t="s">
        <v>0</v>
      </c>
      <c r="E53" s="551" t="s">
        <v>73</v>
      </c>
      <c r="F53" s="563" t="s">
        <v>74</v>
      </c>
      <c r="G53" s="38"/>
      <c r="H53" s="38" t="s">
        <v>0</v>
      </c>
      <c r="I53" s="61" t="s">
        <v>75</v>
      </c>
      <c r="J53" s="38" t="s">
        <v>76</v>
      </c>
      <c r="K53" s="38" t="s">
        <v>77</v>
      </c>
      <c r="L53" s="106" t="s">
        <v>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4"/>
      <c r="B54" s="107" t="s">
        <v>28</v>
      </c>
      <c r="C54" s="38" t="s">
        <v>28</v>
      </c>
      <c r="D54" s="38" t="s">
        <v>29</v>
      </c>
      <c r="E54" s="38" t="s">
        <v>78</v>
      </c>
      <c r="F54" s="38" t="s">
        <v>78</v>
      </c>
      <c r="G54" s="38" t="s">
        <v>79</v>
      </c>
      <c r="H54" s="38" t="s">
        <v>79</v>
      </c>
      <c r="I54" s="38" t="s">
        <v>78</v>
      </c>
      <c r="J54" s="38" t="s">
        <v>78</v>
      </c>
      <c r="K54" s="38" t="s">
        <v>78</v>
      </c>
      <c r="L54" s="108" t="s">
        <v>80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7" t="s">
        <v>41</v>
      </c>
      <c r="B55" s="109" t="s">
        <v>42</v>
      </c>
      <c r="C55" s="110" t="s">
        <v>81</v>
      </c>
      <c r="D55" s="110" t="s">
        <v>44</v>
      </c>
      <c r="E55" s="110"/>
      <c r="F55" s="111" t="s">
        <v>82</v>
      </c>
      <c r="G55" s="111" t="s">
        <v>82</v>
      </c>
      <c r="H55" s="111" t="s">
        <v>83</v>
      </c>
      <c r="I55" s="111" t="s">
        <v>84</v>
      </c>
      <c r="J55" s="111" t="s">
        <v>84</v>
      </c>
      <c r="K55" s="111" t="s">
        <v>85</v>
      </c>
      <c r="L55" s="112" t="s">
        <v>51</v>
      </c>
      <c r="M55" s="53"/>
      <c r="N55" s="53"/>
      <c r="O55" s="5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564">
        <v>1</v>
      </c>
      <c r="B56" s="51">
        <f t="shared" ref="B56:D57" si="6">+B17</f>
        <v>7184</v>
      </c>
      <c r="C56" s="51" t="str">
        <f t="shared" si="6"/>
        <v>Chief Children's Services Administrator</v>
      </c>
      <c r="D56" s="51" t="str">
        <f t="shared" si="6"/>
        <v>Quinata, Heidi J.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564">
        <f t="shared" ref="A57:A73" si="7">A56+1</f>
        <v>2</v>
      </c>
      <c r="B57" s="51">
        <f t="shared" si="6"/>
        <v>6815</v>
      </c>
      <c r="C57" s="51" t="str">
        <f t="shared" si="6"/>
        <v>Management Analyst III</v>
      </c>
      <c r="D57" s="51" t="str">
        <f t="shared" si="6"/>
        <v>Vacant (Recruitment in progress)</v>
      </c>
      <c r="E57" s="513">
        <v>0</v>
      </c>
      <c r="F57" s="513">
        <v>0</v>
      </c>
      <c r="G57" s="513">
        <v>0</v>
      </c>
      <c r="H57" s="513">
        <v>0</v>
      </c>
      <c r="I57" s="513">
        <v>0</v>
      </c>
      <c r="J57" s="33">
        <v>0</v>
      </c>
      <c r="K57" s="33">
        <v>0</v>
      </c>
      <c r="L57" s="512">
        <f t="shared" ref="L57:L65" si="8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564">
        <f t="shared" si="7"/>
        <v>3</v>
      </c>
      <c r="B58" s="51">
        <f>+B21</f>
        <v>6950</v>
      </c>
      <c r="C58" s="51" t="str">
        <f>+C21</f>
        <v>Program Coordinator III</v>
      </c>
      <c r="D58" s="51" t="str">
        <f>+D21</f>
        <v>Dizon, John D.</v>
      </c>
      <c r="E58" s="513">
        <v>0</v>
      </c>
      <c r="F58" s="513">
        <v>0</v>
      </c>
      <c r="G58" s="513">
        <v>0</v>
      </c>
      <c r="H58" s="513">
        <v>0</v>
      </c>
      <c r="I58" s="513">
        <v>0</v>
      </c>
      <c r="J58" s="33">
        <v>0</v>
      </c>
      <c r="K58" s="33">
        <v>0</v>
      </c>
      <c r="L58" s="512">
        <f t="shared" si="8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564">
        <f t="shared" si="7"/>
        <v>4</v>
      </c>
      <c r="B59" s="51">
        <f>+B31</f>
        <v>7074</v>
      </c>
      <c r="C59" s="51" t="str">
        <f>+C31</f>
        <v>Administrative Assistant</v>
      </c>
      <c r="D59" s="51" t="str">
        <f>+D31</f>
        <v>Vacant (Recruitment in progress)</v>
      </c>
      <c r="E59" s="513">
        <v>0</v>
      </c>
      <c r="F59" s="513">
        <v>0</v>
      </c>
      <c r="G59" s="513">
        <v>0</v>
      </c>
      <c r="H59" s="513">
        <v>0</v>
      </c>
      <c r="I59" s="513">
        <v>0</v>
      </c>
      <c r="J59" s="33">
        <v>0</v>
      </c>
      <c r="K59" s="33">
        <v>0</v>
      </c>
      <c r="L59" s="512">
        <f t="shared" si="8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564">
        <f t="shared" si="7"/>
        <v>5</v>
      </c>
      <c r="B60" s="51" t="str">
        <f t="shared" ref="B60:D65" si="9">+B23</f>
        <v>DCW25048</v>
      </c>
      <c r="C60" s="51" t="str">
        <f t="shared" si="9"/>
        <v>Planner II</v>
      </c>
      <c r="D60" s="51" t="str">
        <f t="shared" si="9"/>
        <v>Vacant (Recruitment in progress)</v>
      </c>
      <c r="E60" s="513">
        <v>0</v>
      </c>
      <c r="F60" s="513">
        <v>0</v>
      </c>
      <c r="G60" s="513">
        <v>0</v>
      </c>
      <c r="H60" s="513">
        <v>0</v>
      </c>
      <c r="I60" s="513">
        <v>0</v>
      </c>
      <c r="J60" s="33">
        <v>0</v>
      </c>
      <c r="K60" s="33">
        <v>0</v>
      </c>
      <c r="L60" s="512">
        <f t="shared" si="8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564">
        <f t="shared" si="7"/>
        <v>6</v>
      </c>
      <c r="B61" s="51" t="str">
        <f t="shared" si="9"/>
        <v>DCW25046</v>
      </c>
      <c r="C61" s="51" t="str">
        <f t="shared" si="9"/>
        <v>Planner I</v>
      </c>
      <c r="D61" s="51" t="str">
        <f t="shared" si="9"/>
        <v>Vacant (Recruitment in progress)</v>
      </c>
      <c r="E61" s="513">
        <v>0</v>
      </c>
      <c r="F61" s="513">
        <v>0</v>
      </c>
      <c r="G61" s="513">
        <v>0</v>
      </c>
      <c r="H61" s="513">
        <v>0</v>
      </c>
      <c r="I61" s="513">
        <v>0</v>
      </c>
      <c r="J61" s="33">
        <v>0</v>
      </c>
      <c r="K61" s="33">
        <v>0</v>
      </c>
      <c r="L61" s="512">
        <f t="shared" si="8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564">
        <f t="shared" si="7"/>
        <v>7</v>
      </c>
      <c r="B62" s="51" t="str">
        <f t="shared" si="9"/>
        <v>DCW25047</v>
      </c>
      <c r="C62" s="51" t="str">
        <f t="shared" si="9"/>
        <v>Planner I</v>
      </c>
      <c r="D62" s="51" t="str">
        <f t="shared" si="9"/>
        <v>Vacant (Recruitment in progress)</v>
      </c>
      <c r="E62" s="513">
        <v>0</v>
      </c>
      <c r="F62" s="513">
        <v>0</v>
      </c>
      <c r="G62" s="513">
        <v>0</v>
      </c>
      <c r="H62" s="513">
        <v>0</v>
      </c>
      <c r="I62" s="513">
        <v>0</v>
      </c>
      <c r="J62" s="33">
        <v>0</v>
      </c>
      <c r="K62" s="33">
        <v>0</v>
      </c>
      <c r="L62" s="512">
        <f t="shared" si="8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564">
        <f t="shared" si="7"/>
        <v>8</v>
      </c>
      <c r="B63" s="51">
        <f t="shared" si="9"/>
        <v>7079</v>
      </c>
      <c r="C63" s="51" t="str">
        <f t="shared" si="9"/>
        <v>Program Coordinator I (LTA)</v>
      </c>
      <c r="D63" s="51" t="str">
        <f t="shared" si="9"/>
        <v>Sanchez, Edward (Eff. 9/04/25)</v>
      </c>
      <c r="E63" s="513">
        <v>0</v>
      </c>
      <c r="F63" s="513">
        <v>0</v>
      </c>
      <c r="G63" s="513">
        <v>0</v>
      </c>
      <c r="H63" s="513">
        <v>0</v>
      </c>
      <c r="I63" s="513">
        <v>0</v>
      </c>
      <c r="J63" s="33">
        <v>0</v>
      </c>
      <c r="K63" s="33">
        <v>0</v>
      </c>
      <c r="L63" s="512">
        <f t="shared" si="8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564">
        <f t="shared" si="7"/>
        <v>9</v>
      </c>
      <c r="B64" s="51">
        <f t="shared" si="9"/>
        <v>6637</v>
      </c>
      <c r="C64" s="51" t="str">
        <f t="shared" si="9"/>
        <v>Program Coordinator I (LTA)</v>
      </c>
      <c r="D64" s="51" t="str">
        <f t="shared" si="9"/>
        <v>Carpo, Brian (Eff. 7/31/25)</v>
      </c>
      <c r="E64" s="513">
        <v>0</v>
      </c>
      <c r="F64" s="513">
        <v>0</v>
      </c>
      <c r="G64" s="513">
        <v>0</v>
      </c>
      <c r="H64" s="513">
        <v>0</v>
      </c>
      <c r="I64" s="513">
        <v>0</v>
      </c>
      <c r="J64" s="33">
        <v>0</v>
      </c>
      <c r="K64" s="33">
        <v>0</v>
      </c>
      <c r="L64" s="512">
        <f t="shared" si="8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564">
        <f t="shared" si="7"/>
        <v>10</v>
      </c>
      <c r="B65" s="51">
        <f t="shared" si="9"/>
        <v>6866</v>
      </c>
      <c r="C65" s="51" t="str">
        <f t="shared" si="9"/>
        <v>Program Coordinator I (LTA)</v>
      </c>
      <c r="D65" s="51" t="str">
        <f t="shared" si="9"/>
        <v>Gomowad, Kim (Eff. 8/23/25)</v>
      </c>
      <c r="E65" s="513">
        <v>0</v>
      </c>
      <c r="F65" s="513">
        <v>0</v>
      </c>
      <c r="G65" s="513">
        <v>0</v>
      </c>
      <c r="H65" s="513">
        <v>0</v>
      </c>
      <c r="I65" s="513">
        <v>0</v>
      </c>
      <c r="J65" s="33">
        <v>0</v>
      </c>
      <c r="K65" s="33">
        <v>0</v>
      </c>
      <c r="L65" s="512">
        <f t="shared" si="8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564">
        <f t="shared" si="7"/>
        <v>11</v>
      </c>
      <c r="B66" s="51"/>
      <c r="C66" s="51"/>
      <c r="D66" s="51"/>
      <c r="E66" s="513"/>
      <c r="F66" s="513"/>
      <c r="G66" s="513"/>
      <c r="H66" s="513"/>
      <c r="I66" s="513"/>
      <c r="J66" s="33"/>
      <c r="K66" s="33"/>
      <c r="L66" s="512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564">
        <f t="shared" si="7"/>
        <v>12</v>
      </c>
      <c r="B67" s="51"/>
      <c r="C67" s="51"/>
      <c r="D67" s="51"/>
      <c r="E67" s="513"/>
      <c r="F67" s="513"/>
      <c r="G67" s="513"/>
      <c r="H67" s="513"/>
      <c r="I67" s="513"/>
      <c r="J67" s="33"/>
      <c r="K67" s="33"/>
      <c r="L67" s="512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564">
        <f t="shared" si="7"/>
        <v>13</v>
      </c>
      <c r="B68" s="51"/>
      <c r="C68" s="51"/>
      <c r="D68" s="51"/>
      <c r="E68" s="513"/>
      <c r="F68" s="513"/>
      <c r="G68" s="513"/>
      <c r="H68" s="513"/>
      <c r="I68" s="513"/>
      <c r="J68" s="33"/>
      <c r="K68" s="33"/>
      <c r="L68" s="512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564">
        <f t="shared" si="7"/>
        <v>14</v>
      </c>
      <c r="B69" s="51"/>
      <c r="C69" s="51"/>
      <c r="D69" s="51"/>
      <c r="E69" s="513"/>
      <c r="F69" s="513"/>
      <c r="G69" s="513"/>
      <c r="H69" s="513"/>
      <c r="I69" s="513"/>
      <c r="J69" s="33"/>
      <c r="K69" s="33"/>
      <c r="L69" s="512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564">
        <f t="shared" si="7"/>
        <v>15</v>
      </c>
      <c r="B70" s="51"/>
      <c r="C70" s="51"/>
      <c r="D70" s="51"/>
      <c r="E70" s="513"/>
      <c r="F70" s="513"/>
      <c r="G70" s="513"/>
      <c r="H70" s="513"/>
      <c r="I70" s="513"/>
      <c r="J70" s="33"/>
      <c r="K70" s="33"/>
      <c r="L70" s="512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564">
        <f t="shared" si="7"/>
        <v>16</v>
      </c>
      <c r="B71" s="51"/>
      <c r="C71" s="51"/>
      <c r="D71" s="51"/>
      <c r="E71" s="513"/>
      <c r="F71" s="513"/>
      <c r="G71" s="513"/>
      <c r="H71" s="513"/>
      <c r="I71" s="513"/>
      <c r="J71" s="33"/>
      <c r="K71" s="33"/>
      <c r="L71" s="512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564">
        <f t="shared" si="7"/>
        <v>17</v>
      </c>
      <c r="B72" s="51"/>
      <c r="C72" s="51"/>
      <c r="D72" s="51"/>
      <c r="E72" s="513"/>
      <c r="F72" s="513"/>
      <c r="G72" s="513"/>
      <c r="H72" s="513"/>
      <c r="I72" s="513"/>
      <c r="J72" s="33"/>
      <c r="K72" s="33"/>
      <c r="L72" s="512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564">
        <f t="shared" si="7"/>
        <v>18</v>
      </c>
      <c r="B73" s="51"/>
      <c r="C73" s="51"/>
      <c r="D73" s="51"/>
      <c r="E73" s="513"/>
      <c r="F73" s="513"/>
      <c r="G73" s="513"/>
      <c r="H73" s="513"/>
      <c r="I73" s="513"/>
      <c r="J73" s="33"/>
      <c r="K73" s="33"/>
      <c r="L73" s="512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564">
        <v>19</v>
      </c>
      <c r="B74" s="51"/>
      <c r="C74" s="51"/>
      <c r="D74" s="51"/>
      <c r="E74" s="513"/>
      <c r="F74" s="513"/>
      <c r="G74" s="513"/>
      <c r="H74" s="513"/>
      <c r="I74" s="513"/>
      <c r="J74" s="33"/>
      <c r="K74" s="33"/>
      <c r="L74" s="512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564">
        <v>20</v>
      </c>
      <c r="B75" s="51"/>
      <c r="C75" s="51"/>
      <c r="D75" s="51"/>
      <c r="E75" s="513"/>
      <c r="F75" s="513"/>
      <c r="G75" s="513"/>
      <c r="H75" s="513"/>
      <c r="I75" s="513"/>
      <c r="J75" s="33"/>
      <c r="K75" s="33"/>
      <c r="L75" s="512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564">
        <v>21</v>
      </c>
      <c r="B76" s="51"/>
      <c r="C76" s="51"/>
      <c r="D76" s="51"/>
      <c r="E76" s="513"/>
      <c r="F76" s="513"/>
      <c r="G76" s="513"/>
      <c r="H76" s="513"/>
      <c r="I76" s="513"/>
      <c r="J76" s="33"/>
      <c r="K76" s="33"/>
      <c r="L76" s="512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564">
        <v>22</v>
      </c>
      <c r="B77" s="51"/>
      <c r="C77" s="51"/>
      <c r="D77" s="51"/>
      <c r="E77" s="513"/>
      <c r="F77" s="513"/>
      <c r="G77" s="513"/>
      <c r="H77" s="513"/>
      <c r="I77" s="513"/>
      <c r="J77" s="33"/>
      <c r="K77" s="33"/>
      <c r="L77" s="512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564">
        <v>23</v>
      </c>
      <c r="B78" s="51"/>
      <c r="C78" s="51"/>
      <c r="D78" s="51"/>
      <c r="E78" s="513"/>
      <c r="F78" s="513"/>
      <c r="G78" s="513"/>
      <c r="H78" s="513"/>
      <c r="I78" s="513"/>
      <c r="J78" s="33"/>
      <c r="K78" s="33"/>
      <c r="L78" s="51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564">
        <v>24</v>
      </c>
      <c r="B79" s="51"/>
      <c r="C79" s="51"/>
      <c r="D79" s="51"/>
      <c r="E79" s="513"/>
      <c r="F79" s="513"/>
      <c r="G79" s="513"/>
      <c r="H79" s="513"/>
      <c r="I79" s="513"/>
      <c r="J79" s="33"/>
      <c r="K79" s="33"/>
      <c r="L79" s="51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564">
        <v>25</v>
      </c>
      <c r="B80" s="51"/>
      <c r="C80" s="51"/>
      <c r="D80" s="51"/>
      <c r="E80" s="513"/>
      <c r="F80" s="513"/>
      <c r="G80" s="513"/>
      <c r="H80" s="513"/>
      <c r="I80" s="513"/>
      <c r="J80" s="33"/>
      <c r="K80" s="33"/>
      <c r="L80" s="51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558"/>
      <c r="B81" s="558"/>
      <c r="C81" s="558"/>
      <c r="D81" s="559" t="s">
        <v>60</v>
      </c>
      <c r="E81" s="561">
        <f t="shared" ref="E81:L81" si="10">SUM(E56:E80)</f>
        <v>0</v>
      </c>
      <c r="F81" s="561">
        <f t="shared" si="10"/>
        <v>0</v>
      </c>
      <c r="G81" s="561">
        <f t="shared" si="10"/>
        <v>0</v>
      </c>
      <c r="H81" s="561">
        <f t="shared" si="10"/>
        <v>0</v>
      </c>
      <c r="I81" s="561">
        <f t="shared" si="10"/>
        <v>0</v>
      </c>
      <c r="J81" s="561">
        <f t="shared" si="10"/>
        <v>0</v>
      </c>
      <c r="K81" s="561">
        <f t="shared" si="10"/>
        <v>0</v>
      </c>
      <c r="L81" s="561">
        <f t="shared" si="10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68</v>
      </c>
      <c r="B82" s="3" t="s">
        <v>86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69</v>
      </c>
      <c r="B83" s="3" t="s">
        <v>87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70</v>
      </c>
      <c r="B84" s="3" t="s">
        <v>88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56</v>
      </c>
      <c r="B85" s="3" t="s">
        <v>89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71</v>
      </c>
      <c r="B86" s="3" t="s">
        <v>90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72</v>
      </c>
      <c r="B87" s="3" t="s">
        <v>91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4
Agency Staffing Pattern</oddHeader>
  </headerFooter>
  <rowBreaks count="1" manualBreakCount="1">
    <brk id="4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5EE66-843B-467B-9E34-B57FB739EE9D}">
  <sheetPr codeName="Sheet7">
    <tabColor theme="6" tint="0.79998168889431442"/>
  </sheetPr>
  <dimension ref="A1:BV121"/>
  <sheetViews>
    <sheetView tabSelected="1" view="pageBreakPreview" zoomScale="90" zoomScaleNormal="100" zoomScaleSheetLayoutView="90" zoomScalePageLayoutView="50" workbookViewId="0">
      <selection activeCell="F35" sqref="F35"/>
    </sheetView>
  </sheetViews>
  <sheetFormatPr defaultColWidth="8.77734375" defaultRowHeight="11.25"/>
  <cols>
    <col min="1" max="1" width="4.33203125" style="9" customWidth="1"/>
    <col min="2" max="2" width="10.33203125" style="9" customWidth="1"/>
    <col min="3" max="3" width="31.77734375" style="9" customWidth="1"/>
    <col min="4" max="4" width="40.5546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9.441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19" width="8.77734375" style="9" customWidth="1"/>
    <col min="20" max="20" width="9.886718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761" t="s">
        <v>1</v>
      </c>
      <c r="B2" s="761"/>
      <c r="C2" s="761"/>
      <c r="D2" s="11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67"/>
      <c r="B3" s="67"/>
      <c r="C3" s="67"/>
      <c r="D3" s="1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761" t="s">
        <v>3</v>
      </c>
      <c r="B4" s="761"/>
      <c r="C4" s="761"/>
      <c r="D4" s="113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67"/>
      <c r="B5" s="67"/>
      <c r="C5" s="67"/>
      <c r="D5" s="1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761" t="s">
        <v>4</v>
      </c>
      <c r="B6" s="761"/>
      <c r="C6" s="67"/>
      <c r="D6" s="291" t="s">
        <v>359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67"/>
      <c r="B7" s="67"/>
      <c r="C7" s="67"/>
      <c r="D7" s="11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761" t="s">
        <v>5</v>
      </c>
      <c r="B8" s="761"/>
      <c r="D8" s="113" t="s">
        <v>97</v>
      </c>
      <c r="E8" s="292" t="s">
        <v>316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5" t="s">
        <v>6</v>
      </c>
      <c r="C11" s="56"/>
      <c r="D11" s="56"/>
      <c r="E11" s="56"/>
      <c r="F11" s="56"/>
      <c r="G11" s="56"/>
      <c r="H11" s="56"/>
      <c r="I11" s="56"/>
      <c r="J11" s="57"/>
      <c r="K11" s="3"/>
      <c r="L11" s="3"/>
      <c r="M11" s="3"/>
      <c r="N11" s="3"/>
      <c r="O11" s="3"/>
      <c r="P11" s="3"/>
      <c r="Q11" s="55" t="s">
        <v>6</v>
      </c>
      <c r="R11" s="57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3"/>
      <c r="C12" s="3"/>
      <c r="D12" s="3"/>
      <c r="E12" s="3"/>
      <c r="F12" s="3"/>
      <c r="G12" s="3"/>
      <c r="H12" s="3"/>
      <c r="I12" s="3"/>
      <c r="J12" s="42"/>
      <c r="K12" s="3"/>
      <c r="L12" s="3"/>
      <c r="M12" s="3"/>
      <c r="N12" s="3"/>
      <c r="O12" s="3"/>
      <c r="P12" s="3"/>
      <c r="Q12" s="43"/>
      <c r="R12" s="4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4" t="s">
        <v>7</v>
      </c>
      <c r="C13" s="45" t="s">
        <v>8</v>
      </c>
      <c r="D13" s="4" t="s">
        <v>9</v>
      </c>
      <c r="E13" s="45" t="s">
        <v>10</v>
      </c>
      <c r="F13" s="4" t="s">
        <v>11</v>
      </c>
      <c r="G13" s="32" t="s">
        <v>12</v>
      </c>
      <c r="H13" s="32" t="s">
        <v>13</v>
      </c>
      <c r="I13" s="32" t="s">
        <v>14</v>
      </c>
      <c r="J13" s="59" t="s">
        <v>15</v>
      </c>
      <c r="K13" s="45" t="s">
        <v>16</v>
      </c>
      <c r="L13" s="45" t="s">
        <v>17</v>
      </c>
      <c r="M13" s="4" t="s">
        <v>18</v>
      </c>
      <c r="N13" s="4" t="s">
        <v>19</v>
      </c>
      <c r="O13" s="4" t="s">
        <v>20</v>
      </c>
      <c r="P13" s="4" t="s">
        <v>21</v>
      </c>
      <c r="Q13" s="46" t="s">
        <v>22</v>
      </c>
      <c r="R13" s="59" t="s">
        <v>23</v>
      </c>
      <c r="S13" s="46" t="s">
        <v>24</v>
      </c>
      <c r="T13" s="18" t="s">
        <v>25</v>
      </c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0"/>
      <c r="B14" s="35" t="s">
        <v>0</v>
      </c>
      <c r="C14" s="54"/>
      <c r="D14" s="36" t="s">
        <v>0</v>
      </c>
      <c r="E14" s="36" t="s">
        <v>0</v>
      </c>
      <c r="F14" s="36" t="s">
        <v>0</v>
      </c>
      <c r="G14" s="38"/>
      <c r="H14" s="38" t="s">
        <v>0</v>
      </c>
      <c r="I14" s="748" t="s">
        <v>26</v>
      </c>
      <c r="J14" s="752"/>
      <c r="K14" s="22" t="s">
        <v>0</v>
      </c>
      <c r="L14" s="20"/>
      <c r="M14" s="22"/>
      <c r="N14" s="22"/>
      <c r="O14" s="22" t="s">
        <v>27</v>
      </c>
      <c r="P14" s="22"/>
      <c r="Q14" s="47"/>
      <c r="R14" s="48"/>
      <c r="S14" s="23"/>
      <c r="T14" s="23"/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4"/>
      <c r="B15" s="37" t="s">
        <v>28</v>
      </c>
      <c r="C15" s="38" t="s">
        <v>28</v>
      </c>
      <c r="D15" s="38" t="s">
        <v>29</v>
      </c>
      <c r="E15" s="38" t="s">
        <v>30</v>
      </c>
      <c r="F15" s="38" t="s">
        <v>0</v>
      </c>
      <c r="G15" s="38"/>
      <c r="H15" s="38" t="s">
        <v>0</v>
      </c>
      <c r="I15" s="750"/>
      <c r="J15" s="753"/>
      <c r="K15" s="25" t="s">
        <v>31</v>
      </c>
      <c r="L15" s="21" t="s">
        <v>32</v>
      </c>
      <c r="M15" s="21" t="s">
        <v>33</v>
      </c>
      <c r="N15" s="21" t="s">
        <v>34</v>
      </c>
      <c r="O15" s="21" t="s">
        <v>35</v>
      </c>
      <c r="P15" s="20" t="s">
        <v>36</v>
      </c>
      <c r="Q15" s="35" t="s">
        <v>37</v>
      </c>
      <c r="R15" s="49" t="s">
        <v>38</v>
      </c>
      <c r="S15" s="23" t="s">
        <v>39</v>
      </c>
      <c r="T15" s="26" t="s">
        <v>40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7" t="s">
        <v>41</v>
      </c>
      <c r="B16" s="39" t="s">
        <v>42</v>
      </c>
      <c r="C16" s="40" t="s">
        <v>43</v>
      </c>
      <c r="D16" s="40" t="s">
        <v>44</v>
      </c>
      <c r="E16" s="40" t="s">
        <v>45</v>
      </c>
      <c r="F16" s="40" t="s">
        <v>46</v>
      </c>
      <c r="G16" s="40" t="s">
        <v>47</v>
      </c>
      <c r="H16" s="40" t="s">
        <v>48</v>
      </c>
      <c r="I16" s="41" t="s">
        <v>49</v>
      </c>
      <c r="J16" s="58" t="s">
        <v>50</v>
      </c>
      <c r="K16" s="31" t="s">
        <v>51</v>
      </c>
      <c r="L16" s="73" t="s">
        <v>52</v>
      </c>
      <c r="M16" s="28" t="s">
        <v>53</v>
      </c>
      <c r="N16" s="28" t="s">
        <v>54</v>
      </c>
      <c r="O16" s="28" t="s">
        <v>55</v>
      </c>
      <c r="P16" s="30" t="s">
        <v>56</v>
      </c>
      <c r="Q16" s="44" t="s">
        <v>57</v>
      </c>
      <c r="R16" s="50" t="s">
        <v>57</v>
      </c>
      <c r="S16" s="31" t="s">
        <v>58</v>
      </c>
      <c r="T16" s="28" t="s">
        <v>59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s="713" customFormat="1" ht="12" thickTop="1">
      <c r="A17" s="6">
        <v>1</v>
      </c>
      <c r="B17" s="137">
        <v>7117</v>
      </c>
      <c r="C17" s="718" t="s">
        <v>360</v>
      </c>
      <c r="D17" s="719" t="s">
        <v>328</v>
      </c>
      <c r="E17" s="313" t="s">
        <v>109</v>
      </c>
      <c r="F17" s="715">
        <v>54918</v>
      </c>
      <c r="G17" s="715">
        <v>0</v>
      </c>
      <c r="H17" s="715">
        <v>0</v>
      </c>
      <c r="I17" s="707"/>
      <c r="J17" s="715">
        <v>0</v>
      </c>
      <c r="K17" s="715">
        <v>54918</v>
      </c>
      <c r="L17" s="716">
        <v>16898</v>
      </c>
      <c r="M17" s="715">
        <v>495</v>
      </c>
      <c r="N17" s="717">
        <v>0</v>
      </c>
      <c r="O17" s="717">
        <v>796.31099999999992</v>
      </c>
      <c r="P17" s="717">
        <v>187</v>
      </c>
      <c r="Q17" s="715">
        <v>8128</v>
      </c>
      <c r="R17" s="715">
        <v>297</v>
      </c>
      <c r="S17" s="717">
        <v>26801.311000000002</v>
      </c>
      <c r="T17" s="717">
        <v>81719.311000000002</v>
      </c>
      <c r="U17" s="711"/>
      <c r="V17" s="711"/>
      <c r="W17" s="711"/>
      <c r="X17" s="711"/>
      <c r="Y17" s="711"/>
      <c r="Z17" s="711"/>
      <c r="AA17" s="711"/>
      <c r="AB17" s="711"/>
      <c r="AC17" s="711"/>
      <c r="AD17" s="711"/>
      <c r="AE17" s="711"/>
      <c r="AF17" s="711"/>
      <c r="AG17" s="711"/>
      <c r="AH17" s="711"/>
      <c r="AI17" s="711"/>
      <c r="AJ17" s="711"/>
      <c r="AK17" s="711"/>
      <c r="AL17" s="711"/>
      <c r="AM17" s="711"/>
      <c r="AN17" s="711"/>
      <c r="AO17" s="711"/>
      <c r="AP17" s="711"/>
      <c r="AQ17" s="711"/>
      <c r="AR17" s="711"/>
      <c r="AS17" s="711"/>
      <c r="AT17" s="711"/>
      <c r="AU17" s="711"/>
      <c r="AV17" s="711"/>
      <c r="AW17" s="711"/>
      <c r="AX17" s="711"/>
      <c r="AY17" s="711"/>
      <c r="AZ17" s="711"/>
      <c r="BA17" s="711"/>
      <c r="BB17" s="711"/>
      <c r="BC17" s="711"/>
      <c r="BD17" s="711"/>
      <c r="BE17" s="712"/>
      <c r="BF17" s="712"/>
      <c r="BG17" s="712"/>
      <c r="BH17" s="712"/>
      <c r="BI17" s="712"/>
      <c r="BJ17" s="712"/>
      <c r="BK17" s="712"/>
      <c r="BL17" s="712"/>
      <c r="BM17" s="712"/>
      <c r="BN17" s="712"/>
      <c r="BO17" s="712"/>
      <c r="BP17" s="712"/>
      <c r="BQ17" s="712"/>
      <c r="BR17" s="712"/>
      <c r="BS17" s="712"/>
      <c r="BT17" s="712"/>
      <c r="BU17" s="712"/>
      <c r="BV17" s="712"/>
    </row>
    <row r="18" spans="1:74" s="713" customFormat="1">
      <c r="A18" s="6">
        <v>2</v>
      </c>
      <c r="B18" s="223">
        <v>6726</v>
      </c>
      <c r="C18" s="720" t="s">
        <v>352</v>
      </c>
      <c r="D18" s="221" t="s">
        <v>361</v>
      </c>
      <c r="E18" s="284" t="s">
        <v>129</v>
      </c>
      <c r="F18" s="704">
        <v>49731</v>
      </c>
      <c r="G18" s="705">
        <v>0</v>
      </c>
      <c r="H18" s="706">
        <v>0</v>
      </c>
      <c r="I18" s="707"/>
      <c r="J18" s="708">
        <v>0</v>
      </c>
      <c r="K18" s="621">
        <v>49731</v>
      </c>
      <c r="L18" s="621">
        <v>15302</v>
      </c>
      <c r="M18" s="721">
        <v>494</v>
      </c>
      <c r="N18" s="143">
        <v>0</v>
      </c>
      <c r="O18" s="722">
        <v>721</v>
      </c>
      <c r="P18" s="721">
        <v>187</v>
      </c>
      <c r="Q18" s="704">
        <v>8128</v>
      </c>
      <c r="R18" s="704">
        <v>297</v>
      </c>
      <c r="S18" s="621">
        <v>25129</v>
      </c>
      <c r="T18" s="621">
        <v>74860</v>
      </c>
      <c r="U18" s="711"/>
      <c r="V18" s="711"/>
      <c r="W18" s="711"/>
      <c r="X18" s="711"/>
      <c r="Y18" s="711"/>
      <c r="Z18" s="711"/>
      <c r="AA18" s="711"/>
      <c r="AB18" s="711"/>
      <c r="AC18" s="711"/>
      <c r="AD18" s="711"/>
      <c r="AE18" s="711"/>
      <c r="AF18" s="711"/>
      <c r="AG18" s="711"/>
      <c r="AH18" s="711"/>
      <c r="AI18" s="711"/>
      <c r="AJ18" s="711"/>
      <c r="AK18" s="711"/>
      <c r="AL18" s="711"/>
      <c r="AM18" s="711"/>
      <c r="AN18" s="711"/>
      <c r="AO18" s="711"/>
      <c r="AP18" s="711"/>
      <c r="AQ18" s="711"/>
      <c r="AR18" s="711"/>
      <c r="AS18" s="711"/>
      <c r="AT18" s="711"/>
      <c r="AU18" s="711"/>
      <c r="AV18" s="711"/>
      <c r="AW18" s="711"/>
      <c r="AX18" s="711"/>
      <c r="AY18" s="711"/>
      <c r="AZ18" s="711"/>
      <c r="BA18" s="711"/>
      <c r="BB18" s="711"/>
      <c r="BC18" s="711"/>
      <c r="BD18" s="711"/>
      <c r="BE18" s="712"/>
      <c r="BF18" s="712"/>
      <c r="BG18" s="712"/>
      <c r="BH18" s="712"/>
      <c r="BI18" s="712"/>
      <c r="BJ18" s="712"/>
      <c r="BK18" s="712"/>
      <c r="BL18" s="712"/>
      <c r="BM18" s="712"/>
      <c r="BN18" s="712"/>
      <c r="BO18" s="712"/>
      <c r="BP18" s="712"/>
      <c r="BQ18" s="712"/>
      <c r="BR18" s="712"/>
      <c r="BS18" s="712"/>
      <c r="BT18" s="712"/>
      <c r="BU18" s="712"/>
      <c r="BV18" s="712"/>
    </row>
    <row r="19" spans="1:74" s="713" customFormat="1" ht="24" customHeight="1">
      <c r="A19" s="6">
        <v>3</v>
      </c>
      <c r="B19" s="223" t="s">
        <v>362</v>
      </c>
      <c r="C19" s="723" t="s">
        <v>363</v>
      </c>
      <c r="D19" s="221" t="s">
        <v>364</v>
      </c>
      <c r="E19" s="284" t="s">
        <v>129</v>
      </c>
      <c r="F19" s="710">
        <v>49731</v>
      </c>
      <c r="G19" s="705">
        <v>0</v>
      </c>
      <c r="H19" s="706">
        <v>0</v>
      </c>
      <c r="I19" s="724"/>
      <c r="J19" s="710">
        <v>0</v>
      </c>
      <c r="K19" s="621">
        <v>49731</v>
      </c>
      <c r="L19" s="621">
        <v>15302</v>
      </c>
      <c r="M19" s="709">
        <v>494</v>
      </c>
      <c r="N19" s="143">
        <v>0</v>
      </c>
      <c r="O19" s="710">
        <v>721</v>
      </c>
      <c r="P19" s="710">
        <v>187</v>
      </c>
      <c r="Q19" s="704">
        <v>8128</v>
      </c>
      <c r="R19" s="704">
        <v>297</v>
      </c>
      <c r="S19" s="621">
        <v>25129</v>
      </c>
      <c r="T19" s="621">
        <v>74860</v>
      </c>
      <c r="U19" s="711"/>
      <c r="V19" s="711"/>
      <c r="W19" s="711"/>
      <c r="X19" s="711"/>
      <c r="Y19" s="711"/>
      <c r="Z19" s="711"/>
      <c r="AA19" s="711"/>
      <c r="AB19" s="711"/>
      <c r="AC19" s="711"/>
      <c r="AD19" s="711"/>
      <c r="AE19" s="711"/>
      <c r="AF19" s="711"/>
      <c r="AG19" s="711"/>
      <c r="AH19" s="711"/>
      <c r="AI19" s="711"/>
      <c r="AJ19" s="711"/>
      <c r="AK19" s="711"/>
      <c r="AL19" s="711"/>
      <c r="AM19" s="711"/>
      <c r="AN19" s="711"/>
      <c r="AO19" s="711"/>
      <c r="AP19" s="711"/>
      <c r="AQ19" s="711"/>
      <c r="AR19" s="711"/>
      <c r="AS19" s="711"/>
      <c r="AT19" s="711"/>
      <c r="AU19" s="711"/>
      <c r="AV19" s="711"/>
      <c r="AW19" s="711"/>
      <c r="AX19" s="711"/>
      <c r="AY19" s="711"/>
      <c r="AZ19" s="711"/>
      <c r="BA19" s="711"/>
      <c r="BB19" s="711"/>
      <c r="BC19" s="711"/>
      <c r="BD19" s="711"/>
      <c r="BE19" s="712"/>
      <c r="BF19" s="712"/>
      <c r="BG19" s="712"/>
      <c r="BH19" s="712"/>
      <c r="BI19" s="712"/>
      <c r="BJ19" s="712"/>
      <c r="BK19" s="712"/>
      <c r="BL19" s="712"/>
      <c r="BM19" s="712"/>
      <c r="BN19" s="712"/>
      <c r="BO19" s="712"/>
      <c r="BP19" s="712"/>
      <c r="BQ19" s="712"/>
      <c r="BR19" s="712"/>
      <c r="BS19" s="712"/>
      <c r="BT19" s="712"/>
      <c r="BU19" s="712"/>
      <c r="BV19" s="712"/>
    </row>
    <row r="20" spans="1:74" s="713" customFormat="1">
      <c r="A20" s="6">
        <v>4</v>
      </c>
      <c r="B20" s="223">
        <v>7236</v>
      </c>
      <c r="C20" s="297" t="s">
        <v>365</v>
      </c>
      <c r="D20" s="725" t="s">
        <v>328</v>
      </c>
      <c r="E20" s="571" t="s">
        <v>129</v>
      </c>
      <c r="F20" s="721">
        <v>49731</v>
      </c>
      <c r="G20" s="705">
        <v>0</v>
      </c>
      <c r="H20" s="706">
        <v>0</v>
      </c>
      <c r="I20" s="726"/>
      <c r="J20" s="721">
        <v>0</v>
      </c>
      <c r="K20" s="621">
        <v>49731</v>
      </c>
      <c r="L20" s="621">
        <v>15302</v>
      </c>
      <c r="M20" s="709">
        <v>494</v>
      </c>
      <c r="N20" s="143">
        <v>0</v>
      </c>
      <c r="O20" s="710">
        <v>721</v>
      </c>
      <c r="P20" s="710">
        <v>187</v>
      </c>
      <c r="Q20" s="721">
        <v>8128</v>
      </c>
      <c r="R20" s="721">
        <v>297</v>
      </c>
      <c r="S20" s="621">
        <v>25129</v>
      </c>
      <c r="T20" s="621">
        <v>74860</v>
      </c>
      <c r="U20" s="711"/>
      <c r="V20" s="711"/>
      <c r="W20" s="711"/>
      <c r="X20" s="711"/>
      <c r="Y20" s="711"/>
      <c r="Z20" s="711"/>
      <c r="AA20" s="711"/>
      <c r="AB20" s="711"/>
      <c r="AC20" s="711"/>
      <c r="AD20" s="711"/>
      <c r="AE20" s="711"/>
      <c r="AF20" s="711"/>
      <c r="AG20" s="711"/>
      <c r="AH20" s="711"/>
      <c r="AI20" s="711"/>
      <c r="AJ20" s="711"/>
      <c r="AK20" s="711"/>
      <c r="AL20" s="711"/>
      <c r="AM20" s="711"/>
      <c r="AN20" s="711"/>
      <c r="AO20" s="711"/>
      <c r="AP20" s="711"/>
      <c r="AQ20" s="711"/>
      <c r="AR20" s="711"/>
      <c r="AS20" s="711"/>
      <c r="AT20" s="711"/>
      <c r="AU20" s="711"/>
      <c r="AV20" s="711"/>
      <c r="AW20" s="711"/>
      <c r="AX20" s="711"/>
      <c r="AY20" s="711"/>
      <c r="AZ20" s="711"/>
      <c r="BA20" s="711"/>
      <c r="BB20" s="711"/>
      <c r="BC20" s="711"/>
      <c r="BD20" s="711"/>
      <c r="BE20" s="712"/>
      <c r="BF20" s="712"/>
      <c r="BG20" s="712"/>
      <c r="BH20" s="712"/>
      <c r="BI20" s="712"/>
      <c r="BJ20" s="712"/>
      <c r="BK20" s="712"/>
      <c r="BL20" s="712"/>
      <c r="BM20" s="712"/>
      <c r="BN20" s="712"/>
      <c r="BO20" s="712"/>
      <c r="BP20" s="712"/>
      <c r="BQ20" s="712"/>
      <c r="BR20" s="712"/>
      <c r="BS20" s="712"/>
      <c r="BT20" s="712"/>
      <c r="BU20" s="712"/>
      <c r="BV20" s="712"/>
    </row>
    <row r="21" spans="1:74" s="713" customFormat="1">
      <c r="A21" s="6">
        <v>5</v>
      </c>
      <c r="B21" s="223">
        <v>7237</v>
      </c>
      <c r="C21" s="297" t="s">
        <v>365</v>
      </c>
      <c r="D21" s="575" t="s">
        <v>328</v>
      </c>
      <c r="E21" s="571" t="s">
        <v>129</v>
      </c>
      <c r="F21" s="722">
        <v>49731</v>
      </c>
      <c r="G21" s="705">
        <v>0</v>
      </c>
      <c r="H21" s="706">
        <v>0</v>
      </c>
      <c r="I21" s="727"/>
      <c r="J21" s="722">
        <v>0</v>
      </c>
      <c r="K21" s="621">
        <v>49731</v>
      </c>
      <c r="L21" s="621">
        <v>15302</v>
      </c>
      <c r="M21" s="728">
        <v>494</v>
      </c>
      <c r="N21" s="621">
        <v>0</v>
      </c>
      <c r="O21" s="621">
        <v>721</v>
      </c>
      <c r="P21" s="704">
        <v>187</v>
      </c>
      <c r="Q21" s="722">
        <v>8128</v>
      </c>
      <c r="R21" s="722">
        <v>297</v>
      </c>
      <c r="S21" s="621">
        <v>25129</v>
      </c>
      <c r="T21" s="621">
        <v>74860</v>
      </c>
      <c r="U21" s="711"/>
      <c r="V21" s="711"/>
      <c r="W21" s="711"/>
      <c r="X21" s="711"/>
      <c r="Y21" s="711"/>
      <c r="Z21" s="711"/>
      <c r="AA21" s="711"/>
      <c r="AB21" s="711"/>
      <c r="AC21" s="711"/>
      <c r="AD21" s="711"/>
      <c r="AE21" s="711"/>
      <c r="AF21" s="711"/>
      <c r="AG21" s="711"/>
      <c r="AH21" s="711"/>
      <c r="AI21" s="711"/>
      <c r="AJ21" s="711"/>
      <c r="AK21" s="711"/>
      <c r="AL21" s="711"/>
      <c r="AM21" s="711"/>
      <c r="AN21" s="711"/>
      <c r="AO21" s="711"/>
      <c r="AP21" s="711"/>
      <c r="AQ21" s="711"/>
      <c r="AR21" s="711"/>
      <c r="AS21" s="711"/>
      <c r="AT21" s="711"/>
      <c r="AU21" s="711"/>
      <c r="AV21" s="711"/>
      <c r="AW21" s="711"/>
      <c r="AX21" s="711"/>
      <c r="AY21" s="711"/>
      <c r="AZ21" s="711"/>
      <c r="BA21" s="711"/>
      <c r="BB21" s="711"/>
      <c r="BC21" s="711"/>
      <c r="BD21" s="711"/>
      <c r="BE21" s="712"/>
      <c r="BF21" s="712"/>
      <c r="BG21" s="712"/>
      <c r="BH21" s="712"/>
      <c r="BI21" s="712"/>
      <c r="BJ21" s="712"/>
      <c r="BK21" s="712"/>
      <c r="BL21" s="712"/>
      <c r="BM21" s="712"/>
      <c r="BN21" s="712"/>
      <c r="BO21" s="712"/>
      <c r="BP21" s="712"/>
      <c r="BQ21" s="712"/>
      <c r="BR21" s="712"/>
      <c r="BS21" s="712"/>
      <c r="BT21" s="712"/>
      <c r="BU21" s="712"/>
      <c r="BV21" s="712"/>
    </row>
    <row r="22" spans="1:74" s="713" customFormat="1">
      <c r="A22" s="6">
        <v>6</v>
      </c>
      <c r="B22" s="223">
        <v>6562</v>
      </c>
      <c r="C22" s="297" t="s">
        <v>323</v>
      </c>
      <c r="D22" s="575" t="s">
        <v>369</v>
      </c>
      <c r="E22" s="571" t="s">
        <v>300</v>
      </c>
      <c r="F22" s="704">
        <v>41372</v>
      </c>
      <c r="G22" s="705">
        <v>0</v>
      </c>
      <c r="H22" s="706">
        <v>0</v>
      </c>
      <c r="I22" s="707"/>
      <c r="J22" s="708">
        <v>0</v>
      </c>
      <c r="K22" s="621">
        <v>41372</v>
      </c>
      <c r="L22" s="621">
        <v>12730</v>
      </c>
      <c r="M22" s="728">
        <v>494</v>
      </c>
      <c r="N22" s="621">
        <v>0</v>
      </c>
      <c r="O22" s="621">
        <v>600</v>
      </c>
      <c r="P22" s="704">
        <v>187</v>
      </c>
      <c r="Q22" s="710">
        <v>2011</v>
      </c>
      <c r="R22" s="710">
        <v>0</v>
      </c>
      <c r="S22" s="621">
        <v>16022</v>
      </c>
      <c r="T22" s="621">
        <v>57394</v>
      </c>
      <c r="U22" s="711"/>
      <c r="V22" s="711"/>
      <c r="W22" s="711"/>
      <c r="X22" s="711"/>
      <c r="Y22" s="711"/>
      <c r="Z22" s="711"/>
      <c r="AA22" s="711"/>
      <c r="AB22" s="711"/>
      <c r="AC22" s="711"/>
      <c r="AD22" s="711"/>
      <c r="AE22" s="711"/>
      <c r="AF22" s="711"/>
      <c r="AG22" s="711"/>
      <c r="AH22" s="711"/>
      <c r="AI22" s="711"/>
      <c r="AJ22" s="711"/>
      <c r="AK22" s="711"/>
      <c r="AL22" s="711"/>
      <c r="AM22" s="711"/>
      <c r="AN22" s="711"/>
      <c r="AO22" s="711"/>
      <c r="AP22" s="711"/>
      <c r="AQ22" s="711"/>
      <c r="AR22" s="711"/>
      <c r="AS22" s="711"/>
      <c r="AT22" s="711"/>
      <c r="AU22" s="711"/>
      <c r="AV22" s="711"/>
      <c r="AW22" s="711"/>
      <c r="AX22" s="711"/>
      <c r="AY22" s="711"/>
      <c r="AZ22" s="711"/>
      <c r="BA22" s="711"/>
      <c r="BB22" s="711"/>
      <c r="BC22" s="711"/>
      <c r="BD22" s="711"/>
      <c r="BE22" s="712"/>
      <c r="BF22" s="712"/>
      <c r="BG22" s="712"/>
      <c r="BH22" s="712"/>
      <c r="BI22" s="712"/>
      <c r="BJ22" s="712"/>
      <c r="BK22" s="712"/>
      <c r="BL22" s="712"/>
      <c r="BM22" s="712"/>
      <c r="BN22" s="712"/>
      <c r="BO22" s="712"/>
      <c r="BP22" s="712"/>
      <c r="BQ22" s="712"/>
      <c r="BR22" s="712"/>
      <c r="BS22" s="712"/>
      <c r="BT22" s="712"/>
      <c r="BU22" s="712"/>
      <c r="BV22" s="712"/>
    </row>
    <row r="23" spans="1:74" s="713" customFormat="1" ht="28.5" customHeight="1">
      <c r="A23" s="6">
        <v>7</v>
      </c>
      <c r="B23" s="223" t="s">
        <v>370</v>
      </c>
      <c r="C23" s="295" t="s">
        <v>344</v>
      </c>
      <c r="D23" s="729" t="s">
        <v>496</v>
      </c>
      <c r="E23" s="578" t="s">
        <v>300</v>
      </c>
      <c r="F23" s="704">
        <v>41372</v>
      </c>
      <c r="G23" s="705">
        <v>0</v>
      </c>
      <c r="H23" s="706">
        <v>0</v>
      </c>
      <c r="I23" s="707"/>
      <c r="J23" s="708">
        <v>0</v>
      </c>
      <c r="K23" s="621">
        <v>41372</v>
      </c>
      <c r="L23" s="621">
        <v>12730</v>
      </c>
      <c r="M23" s="728">
        <v>494</v>
      </c>
      <c r="N23" s="621">
        <v>0</v>
      </c>
      <c r="O23" s="621">
        <v>600</v>
      </c>
      <c r="P23" s="730">
        <v>187</v>
      </c>
      <c r="Q23" s="704">
        <v>8128</v>
      </c>
      <c r="R23" s="704">
        <v>297</v>
      </c>
      <c r="S23" s="621">
        <v>22436</v>
      </c>
      <c r="T23" s="621">
        <v>63808</v>
      </c>
      <c r="U23" s="711"/>
      <c r="V23" s="711"/>
      <c r="W23" s="711"/>
      <c r="X23" s="711"/>
      <c r="Y23" s="711"/>
      <c r="Z23" s="711"/>
      <c r="AA23" s="711"/>
      <c r="AB23" s="711"/>
      <c r="AC23" s="711"/>
      <c r="AD23" s="711"/>
      <c r="AE23" s="711"/>
      <c r="AF23" s="711"/>
      <c r="AG23" s="711"/>
      <c r="AH23" s="711"/>
      <c r="AI23" s="711"/>
      <c r="AJ23" s="711"/>
      <c r="AK23" s="711"/>
      <c r="AL23" s="711"/>
      <c r="AM23" s="711"/>
      <c r="AN23" s="711"/>
      <c r="AO23" s="711"/>
      <c r="AP23" s="711"/>
      <c r="AQ23" s="711"/>
      <c r="AR23" s="711"/>
      <c r="AS23" s="711"/>
      <c r="AT23" s="711"/>
      <c r="AU23" s="711"/>
      <c r="AV23" s="711"/>
      <c r="AW23" s="711"/>
      <c r="AX23" s="711"/>
      <c r="AY23" s="711"/>
      <c r="AZ23" s="711"/>
      <c r="BA23" s="711"/>
      <c r="BB23" s="711"/>
      <c r="BC23" s="711"/>
      <c r="BD23" s="711"/>
      <c r="BE23" s="712"/>
      <c r="BF23" s="712"/>
      <c r="BG23" s="712"/>
      <c r="BH23" s="712"/>
      <c r="BI23" s="712"/>
      <c r="BJ23" s="712"/>
      <c r="BK23" s="712"/>
      <c r="BL23" s="712"/>
      <c r="BM23" s="712"/>
      <c r="BN23" s="712"/>
      <c r="BO23" s="712"/>
      <c r="BP23" s="712"/>
      <c r="BQ23" s="712"/>
      <c r="BR23" s="712"/>
      <c r="BS23" s="712"/>
      <c r="BT23" s="712"/>
      <c r="BU23" s="712"/>
      <c r="BV23" s="712"/>
    </row>
    <row r="24" spans="1:74">
      <c r="A24" s="74">
        <v>8</v>
      </c>
      <c r="B24" s="240">
        <v>7154</v>
      </c>
      <c r="C24" s="573" t="s">
        <v>371</v>
      </c>
      <c r="D24" s="548" t="s">
        <v>481</v>
      </c>
      <c r="E24" s="284" t="s">
        <v>482</v>
      </c>
      <c r="F24" s="312">
        <v>38967</v>
      </c>
      <c r="G24" s="601">
        <v>0</v>
      </c>
      <c r="H24" s="309">
        <v>0</v>
      </c>
      <c r="I24" s="242"/>
      <c r="J24" s="285">
        <v>0</v>
      </c>
      <c r="K24" s="602">
        <v>38967</v>
      </c>
      <c r="L24" s="602">
        <v>11990</v>
      </c>
      <c r="M24" s="603">
        <v>494</v>
      </c>
      <c r="N24" s="426">
        <v>0</v>
      </c>
      <c r="O24" s="426">
        <v>565</v>
      </c>
      <c r="P24" s="321">
        <v>187</v>
      </c>
      <c r="Q24" s="167">
        <v>8128</v>
      </c>
      <c r="R24" s="167">
        <v>297</v>
      </c>
      <c r="S24" s="602">
        <v>21661</v>
      </c>
      <c r="T24" s="602">
        <v>60628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4">
        <v>9</v>
      </c>
      <c r="B25" s="327">
        <v>7155</v>
      </c>
      <c r="C25" s="573" t="s">
        <v>371</v>
      </c>
      <c r="D25" s="573" t="s">
        <v>328</v>
      </c>
      <c r="E25" s="578" t="s">
        <v>305</v>
      </c>
      <c r="F25" s="312">
        <v>32355</v>
      </c>
      <c r="G25" s="601">
        <v>0</v>
      </c>
      <c r="H25" s="309">
        <v>0</v>
      </c>
      <c r="I25" s="242"/>
      <c r="J25" s="285">
        <v>0</v>
      </c>
      <c r="K25" s="602">
        <v>32355</v>
      </c>
      <c r="L25" s="602">
        <v>9956</v>
      </c>
      <c r="M25" s="323">
        <v>494</v>
      </c>
      <c r="N25" s="605">
        <v>0</v>
      </c>
      <c r="O25" s="439">
        <v>469</v>
      </c>
      <c r="P25" s="324">
        <v>187</v>
      </c>
      <c r="Q25" s="167">
        <v>8128</v>
      </c>
      <c r="R25" s="167">
        <v>297</v>
      </c>
      <c r="S25" s="602">
        <v>19531</v>
      </c>
      <c r="T25" s="602">
        <v>51886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v>10</v>
      </c>
      <c r="B26" s="327" t="s">
        <v>372</v>
      </c>
      <c r="C26" s="573" t="s">
        <v>373</v>
      </c>
      <c r="D26" s="573" t="s">
        <v>374</v>
      </c>
      <c r="E26" s="578" t="s">
        <v>305</v>
      </c>
      <c r="F26" s="312">
        <v>32355</v>
      </c>
      <c r="G26" s="601">
        <v>0</v>
      </c>
      <c r="H26" s="309">
        <v>0</v>
      </c>
      <c r="I26" s="242"/>
      <c r="J26" s="285">
        <v>0</v>
      </c>
      <c r="K26" s="602">
        <v>32355</v>
      </c>
      <c r="L26" s="602">
        <v>9956</v>
      </c>
      <c r="M26" s="323">
        <v>494</v>
      </c>
      <c r="N26" s="602">
        <v>0</v>
      </c>
      <c r="O26" s="602">
        <v>469</v>
      </c>
      <c r="P26" s="312">
        <v>187</v>
      </c>
      <c r="Q26" s="167">
        <v>2011</v>
      </c>
      <c r="R26" s="167">
        <v>297</v>
      </c>
      <c r="S26" s="602">
        <v>13317</v>
      </c>
      <c r="T26" s="602">
        <v>45672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v>11</v>
      </c>
      <c r="B27" s="327"/>
      <c r="C27" s="573"/>
      <c r="D27" s="573"/>
      <c r="E27" s="578"/>
      <c r="F27" s="442"/>
      <c r="G27" s="427"/>
      <c r="H27" s="92"/>
      <c r="I27" s="242"/>
      <c r="J27" s="285"/>
      <c r="K27" s="602"/>
      <c r="L27" s="601"/>
      <c r="M27" s="312"/>
      <c r="N27" s="602"/>
      <c r="O27" s="602"/>
      <c r="P27" s="312"/>
      <c r="Q27" s="167"/>
      <c r="R27" s="167"/>
      <c r="S27" s="602"/>
      <c r="T27" s="602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v>12</v>
      </c>
      <c r="B28" s="327"/>
      <c r="C28" s="298"/>
      <c r="D28" s="570"/>
      <c r="E28" s="571"/>
      <c r="F28" s="312"/>
      <c r="G28" s="427"/>
      <c r="H28" s="92"/>
      <c r="I28" s="242"/>
      <c r="J28" s="285"/>
      <c r="K28" s="602"/>
      <c r="L28" s="601"/>
      <c r="M28" s="312"/>
      <c r="N28" s="602"/>
      <c r="O28" s="602"/>
      <c r="P28" s="312"/>
      <c r="Q28" s="167"/>
      <c r="R28" s="167"/>
      <c r="S28" s="602"/>
      <c r="T28" s="602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v>13</v>
      </c>
      <c r="B29" s="327"/>
      <c r="C29" s="298"/>
      <c r="D29" s="570"/>
      <c r="E29" s="571"/>
      <c r="F29" s="312"/>
      <c r="G29" s="427"/>
      <c r="H29" s="92"/>
      <c r="I29" s="242"/>
      <c r="J29" s="285"/>
      <c r="K29" s="602"/>
      <c r="L29" s="601"/>
      <c r="M29" s="312"/>
      <c r="N29" s="602"/>
      <c r="O29" s="602"/>
      <c r="P29" s="312"/>
      <c r="Q29" s="167"/>
      <c r="R29" s="167"/>
      <c r="S29" s="602"/>
      <c r="T29" s="602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v>14</v>
      </c>
      <c r="B30" s="327"/>
      <c r="C30" s="300"/>
      <c r="D30" s="570"/>
      <c r="E30" s="576"/>
      <c r="F30" s="312"/>
      <c r="G30" s="427"/>
      <c r="H30" s="92"/>
      <c r="I30" s="492"/>
      <c r="J30" s="285"/>
      <c r="K30" s="602"/>
      <c r="L30" s="601"/>
      <c r="M30" s="312"/>
      <c r="N30" s="602"/>
      <c r="O30" s="602"/>
      <c r="P30" s="312"/>
      <c r="Q30" s="136"/>
      <c r="R30" s="136"/>
      <c r="S30" s="602"/>
      <c r="T30" s="602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v>15</v>
      </c>
      <c r="B31" s="327"/>
      <c r="C31" s="573"/>
      <c r="D31" s="573"/>
      <c r="E31" s="578"/>
      <c r="F31" s="312"/>
      <c r="G31" s="427"/>
      <c r="H31" s="92"/>
      <c r="I31" s="242"/>
      <c r="J31" s="285"/>
      <c r="K31" s="602"/>
      <c r="L31" s="601"/>
      <c r="M31" s="312"/>
      <c r="N31" s="602"/>
      <c r="O31" s="602"/>
      <c r="P31" s="312"/>
      <c r="Q31" s="167"/>
      <c r="R31" s="167"/>
      <c r="S31" s="602"/>
      <c r="T31" s="602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v>16</v>
      </c>
      <c r="B32" s="240"/>
      <c r="C32" s="573"/>
      <c r="D32" s="573"/>
      <c r="E32" s="578"/>
      <c r="F32" s="312"/>
      <c r="G32" s="427"/>
      <c r="H32" s="92"/>
      <c r="I32" s="492"/>
      <c r="J32" s="285"/>
      <c r="K32" s="602"/>
      <c r="L32" s="601"/>
      <c r="M32" s="312"/>
      <c r="N32" s="602"/>
      <c r="O32" s="602"/>
      <c r="P32" s="312"/>
      <c r="Q32" s="136"/>
      <c r="R32" s="136"/>
      <c r="S32" s="602"/>
      <c r="T32" s="602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v>17</v>
      </c>
      <c r="B33" s="327"/>
      <c r="C33" s="573"/>
      <c r="D33" s="573"/>
      <c r="E33" s="578"/>
      <c r="F33" s="312"/>
      <c r="G33" s="427"/>
      <c r="H33" s="92"/>
      <c r="I33" s="492"/>
      <c r="J33" s="285"/>
      <c r="K33" s="602"/>
      <c r="L33" s="601"/>
      <c r="M33" s="312"/>
      <c r="N33" s="602"/>
      <c r="O33" s="602"/>
      <c r="P33" s="312"/>
      <c r="Q33" s="167"/>
      <c r="R33" s="167"/>
      <c r="S33" s="602"/>
      <c r="T33" s="602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v>18</v>
      </c>
      <c r="B34" s="327"/>
      <c r="C34" s="495"/>
      <c r="D34" s="495"/>
      <c r="E34" s="52"/>
      <c r="F34" s="312"/>
      <c r="G34" s="427"/>
      <c r="H34" s="92"/>
      <c r="I34" s="492"/>
      <c r="J34" s="285"/>
      <c r="K34" s="76"/>
      <c r="L34" s="75"/>
      <c r="M34" s="312"/>
      <c r="N34" s="75"/>
      <c r="O34" s="76"/>
      <c r="P34" s="312"/>
      <c r="Q34" s="136"/>
      <c r="R34" s="136"/>
      <c r="S34" s="76"/>
      <c r="T34" s="76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327"/>
      <c r="C35" s="495"/>
      <c r="D35" s="495"/>
      <c r="E35" s="52"/>
      <c r="F35" s="312"/>
      <c r="G35" s="427"/>
      <c r="H35" s="92"/>
      <c r="I35" s="242"/>
      <c r="J35" s="285"/>
      <c r="K35" s="76"/>
      <c r="L35" s="75"/>
      <c r="M35" s="312"/>
      <c r="N35" s="76"/>
      <c r="O35" s="76"/>
      <c r="P35" s="312"/>
      <c r="Q35" s="167"/>
      <c r="R35" s="167"/>
      <c r="S35" s="76"/>
      <c r="T35" s="76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327"/>
      <c r="C36" s="495"/>
      <c r="D36" s="495"/>
      <c r="E36" s="52"/>
      <c r="F36" s="317"/>
      <c r="G36" s="427"/>
      <c r="H36" s="92"/>
      <c r="I36" s="493"/>
      <c r="J36" s="285"/>
      <c r="K36" s="76"/>
      <c r="L36" s="75"/>
      <c r="M36" s="312"/>
      <c r="N36" s="76"/>
      <c r="O36" s="76"/>
      <c r="P36" s="312"/>
      <c r="Q36" s="283"/>
      <c r="R36" s="283"/>
      <c r="S36" s="76"/>
      <c r="T36" s="76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240"/>
      <c r="C37" s="495"/>
      <c r="D37" s="495"/>
      <c r="E37" s="52"/>
      <c r="F37" s="312"/>
      <c r="G37" s="92"/>
      <c r="H37" s="92"/>
      <c r="I37" s="242"/>
      <c r="J37" s="285"/>
      <c r="K37" s="76"/>
      <c r="L37" s="75"/>
      <c r="M37" s="312"/>
      <c r="N37" s="76"/>
      <c r="O37" s="76"/>
      <c r="P37" s="312"/>
      <c r="Q37" s="167"/>
      <c r="R37" s="167"/>
      <c r="S37" s="76"/>
      <c r="T37" s="76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327"/>
      <c r="C38" s="495"/>
      <c r="D38" s="495"/>
      <c r="E38" s="52"/>
      <c r="F38" s="312"/>
      <c r="G38" s="92"/>
      <c r="H38" s="92"/>
      <c r="I38" s="242"/>
      <c r="J38" s="285"/>
      <c r="K38" s="76"/>
      <c r="L38" s="75"/>
      <c r="M38" s="312"/>
      <c r="N38" s="76"/>
      <c r="O38" s="76"/>
      <c r="P38" s="312"/>
      <c r="Q38" s="167"/>
      <c r="R38" s="167"/>
      <c r="S38" s="76"/>
      <c r="T38" s="76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327"/>
      <c r="C39" s="495"/>
      <c r="D39" s="495"/>
      <c r="E39" s="52"/>
      <c r="F39" s="427"/>
      <c r="G39" s="92"/>
      <c r="H39" s="92"/>
      <c r="I39" s="130"/>
      <c r="J39" s="128"/>
      <c r="K39" s="76"/>
      <c r="L39" s="75"/>
      <c r="M39" s="312"/>
      <c r="N39" s="76"/>
      <c r="O39" s="76"/>
      <c r="P39" s="312"/>
      <c r="Q39" s="167"/>
      <c r="R39" s="167"/>
      <c r="S39" s="76"/>
      <c r="T39" s="76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240"/>
      <c r="C40" s="52"/>
      <c r="D40" s="52"/>
      <c r="E40" s="52"/>
      <c r="F40" s="447"/>
      <c r="G40" s="427"/>
      <c r="H40" s="92"/>
      <c r="I40" s="288"/>
      <c r="J40" s="187"/>
      <c r="K40" s="303"/>
      <c r="L40" s="75"/>
      <c r="M40" s="312"/>
      <c r="N40" s="303"/>
      <c r="O40" s="76"/>
      <c r="P40" s="312"/>
      <c r="Q40" s="187"/>
      <c r="R40" s="187"/>
      <c r="S40" s="447"/>
      <c r="T40" s="76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240"/>
      <c r="C41" s="52"/>
      <c r="D41" s="52"/>
      <c r="E41" s="52"/>
      <c r="F41" s="312"/>
      <c r="G41" s="427"/>
      <c r="H41" s="92"/>
      <c r="I41" s="289"/>
      <c r="J41" s="167"/>
      <c r="K41" s="76"/>
      <c r="L41" s="75"/>
      <c r="M41" s="312"/>
      <c r="N41" s="76"/>
      <c r="O41" s="76"/>
      <c r="P41" s="312"/>
      <c r="Q41" s="167"/>
      <c r="R41" s="167"/>
      <c r="S41" s="76"/>
      <c r="T41" s="76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60</v>
      </c>
      <c r="E42" s="13" t="s">
        <v>61</v>
      </c>
      <c r="F42" s="10">
        <f>SUM(F17:F41)</f>
        <v>440263</v>
      </c>
      <c r="G42" s="10">
        <f>SUM(G17:G41)</f>
        <v>0</v>
      </c>
      <c r="H42" s="10">
        <f>SUM(H17:H41)</f>
        <v>0</v>
      </c>
      <c r="I42" s="12" t="s">
        <v>61</v>
      </c>
      <c r="J42" s="10">
        <f>SUM(J17:J41)</f>
        <v>0</v>
      </c>
      <c r="K42" s="10">
        <f t="shared" ref="K42:T42" si="0">SUM(K17:K41)</f>
        <v>440263</v>
      </c>
      <c r="L42" s="10">
        <f>SUM(L17:L41)</f>
        <v>135468</v>
      </c>
      <c r="M42" s="10">
        <f t="shared" si="0"/>
        <v>4941</v>
      </c>
      <c r="N42" s="10">
        <f t="shared" si="0"/>
        <v>0</v>
      </c>
      <c r="O42" s="16">
        <f t="shared" si="0"/>
        <v>6383.3109999999997</v>
      </c>
      <c r="P42" s="16">
        <f t="shared" si="0"/>
        <v>1870</v>
      </c>
      <c r="Q42" s="16">
        <f t="shared" si="0"/>
        <v>69046</v>
      </c>
      <c r="R42" s="16">
        <f t="shared" si="0"/>
        <v>2673</v>
      </c>
      <c r="S42" s="16">
        <f t="shared" si="0"/>
        <v>220284.31099999999</v>
      </c>
      <c r="T42" s="16">
        <f t="shared" si="0"/>
        <v>660547.31099999999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62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7" t="s">
        <v>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64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65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2" t="s">
        <v>66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4" t="s">
        <v>6</v>
      </c>
      <c r="C49" s="95"/>
      <c r="D49" s="95"/>
      <c r="E49" s="95"/>
      <c r="F49" s="95"/>
      <c r="G49" s="95"/>
      <c r="H49" s="95"/>
      <c r="I49" s="95"/>
      <c r="J49" s="96"/>
      <c r="K49" s="97"/>
      <c r="L49" s="9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9" t="s">
        <v>67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2" t="s">
        <v>7</v>
      </c>
      <c r="C51" s="4" t="s">
        <v>8</v>
      </c>
      <c r="D51" s="4" t="s">
        <v>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15</v>
      </c>
      <c r="K51" s="4" t="s">
        <v>16</v>
      </c>
      <c r="L51" s="103" t="s">
        <v>17</v>
      </c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2"/>
      <c r="C52" s="45"/>
      <c r="D52" s="4"/>
      <c r="E52" s="45"/>
      <c r="F52" s="11" t="s">
        <v>68</v>
      </c>
      <c r="G52" s="63" t="s">
        <v>69</v>
      </c>
      <c r="H52" s="62" t="s">
        <v>70</v>
      </c>
      <c r="I52" s="62" t="s">
        <v>56</v>
      </c>
      <c r="J52" s="62" t="s">
        <v>71</v>
      </c>
      <c r="K52" s="62" t="s">
        <v>72</v>
      </c>
      <c r="L52" s="104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20"/>
      <c r="B53" s="105" t="s">
        <v>0</v>
      </c>
      <c r="C53" s="54"/>
      <c r="D53" s="36" t="s">
        <v>0</v>
      </c>
      <c r="E53" s="36" t="s">
        <v>73</v>
      </c>
      <c r="F53" s="60" t="s">
        <v>74</v>
      </c>
      <c r="G53" s="38"/>
      <c r="H53" s="38" t="s">
        <v>0</v>
      </c>
      <c r="I53" s="61" t="s">
        <v>75</v>
      </c>
      <c r="J53" s="38" t="s">
        <v>76</v>
      </c>
      <c r="K53" s="38" t="s">
        <v>77</v>
      </c>
      <c r="L53" s="106" t="s">
        <v>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4"/>
      <c r="B54" s="107" t="s">
        <v>28</v>
      </c>
      <c r="C54" s="38" t="s">
        <v>28</v>
      </c>
      <c r="D54" s="38" t="s">
        <v>29</v>
      </c>
      <c r="E54" s="38" t="s">
        <v>78</v>
      </c>
      <c r="F54" s="38" t="s">
        <v>78</v>
      </c>
      <c r="G54" s="38" t="s">
        <v>79</v>
      </c>
      <c r="H54" s="38" t="s">
        <v>79</v>
      </c>
      <c r="I54" s="38" t="s">
        <v>78</v>
      </c>
      <c r="J54" s="38" t="s">
        <v>78</v>
      </c>
      <c r="K54" s="38" t="s">
        <v>78</v>
      </c>
      <c r="L54" s="108" t="s">
        <v>80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7" t="s">
        <v>41</v>
      </c>
      <c r="B55" s="109" t="s">
        <v>42</v>
      </c>
      <c r="C55" s="110" t="s">
        <v>81</v>
      </c>
      <c r="D55" s="110" t="s">
        <v>44</v>
      </c>
      <c r="E55" s="110"/>
      <c r="F55" s="111" t="s">
        <v>82</v>
      </c>
      <c r="G55" s="111" t="s">
        <v>82</v>
      </c>
      <c r="H55" s="111" t="s">
        <v>83</v>
      </c>
      <c r="I55" s="111" t="s">
        <v>84</v>
      </c>
      <c r="J55" s="111" t="s">
        <v>84</v>
      </c>
      <c r="K55" s="111" t="s">
        <v>85</v>
      </c>
      <c r="L55" s="112" t="s">
        <v>51</v>
      </c>
      <c r="M55" s="53"/>
      <c r="N55" s="53"/>
      <c r="O55" s="5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1">
        <f t="shared" ref="B56:D65" si="1">+B17</f>
        <v>7117</v>
      </c>
      <c r="C56" s="51" t="str">
        <f t="shared" si="1"/>
        <v>Program Coordinator III</v>
      </c>
      <c r="D56" s="51" t="str">
        <f t="shared" si="1"/>
        <v>Vacant (Recruitment in progress)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2">A56+1</f>
        <v>2</v>
      </c>
      <c r="B57" s="51">
        <f t="shared" si="1"/>
        <v>6726</v>
      </c>
      <c r="C57" s="51" t="str">
        <f t="shared" si="1"/>
        <v>Social Service Licensing Officer</v>
      </c>
      <c r="D57" s="51" t="str">
        <f t="shared" si="1"/>
        <v>Vacant (Vacated by H. Quinata - Recruitment in progress)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3">
        <v>0</v>
      </c>
      <c r="K57" s="33">
        <v>0</v>
      </c>
      <c r="L57" s="15">
        <f t="shared" ref="L57:L65" si="3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2"/>
        <v>3</v>
      </c>
      <c r="B58" s="51" t="str">
        <f t="shared" si="1"/>
        <v>DCW24148</v>
      </c>
      <c r="C58" s="51" t="str">
        <f t="shared" si="1"/>
        <v>Social Service Licensing Officer (LTA/TA)</v>
      </c>
      <c r="D58" s="51" t="str">
        <f t="shared" si="1"/>
        <v>Vacant (Vacated by B. Flores eff. 12/27/24)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3">
        <v>0</v>
      </c>
      <c r="K58" s="33">
        <v>0</v>
      </c>
      <c r="L58" s="15">
        <f t="shared" si="3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2"/>
        <v>4</v>
      </c>
      <c r="B59" s="51">
        <f t="shared" si="1"/>
        <v>7236</v>
      </c>
      <c r="C59" s="51" t="str">
        <f t="shared" si="1"/>
        <v>Child Care Compliance Officer</v>
      </c>
      <c r="D59" s="51" t="str">
        <f t="shared" si="1"/>
        <v>Vacant (Recruitment in progress)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3">
        <v>0</v>
      </c>
      <c r="K59" s="33">
        <v>0</v>
      </c>
      <c r="L59" s="15">
        <f t="shared" si="3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2"/>
        <v>5</v>
      </c>
      <c r="B60" s="51">
        <f t="shared" si="1"/>
        <v>7237</v>
      </c>
      <c r="C60" s="51" t="str">
        <f t="shared" si="1"/>
        <v>Child Care Compliance Officer</v>
      </c>
      <c r="D60" s="51" t="str">
        <f t="shared" si="1"/>
        <v>Vacant (Recruitment in progress)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3">
        <v>0</v>
      </c>
      <c r="K60" s="33">
        <v>0</v>
      </c>
      <c r="L60" s="15">
        <f t="shared" si="3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2"/>
        <v>6</v>
      </c>
      <c r="B61" s="51">
        <f t="shared" si="1"/>
        <v>6562</v>
      </c>
      <c r="C61" s="51" t="str">
        <f t="shared" si="1"/>
        <v>Program Coordinator I (LTA)</v>
      </c>
      <c r="D61" s="51" t="str">
        <f t="shared" si="1"/>
        <v>Vacant (Vacated by M. Camacho eff. 9/6/24)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3">
        <v>0</v>
      </c>
      <c r="K61" s="33">
        <v>0</v>
      </c>
      <c r="L61" s="15">
        <f t="shared" si="3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2"/>
        <v>7</v>
      </c>
      <c r="B62" s="51" t="str">
        <f t="shared" si="1"/>
        <v>DCW23311</v>
      </c>
      <c r="C62" s="51" t="str">
        <f t="shared" si="1"/>
        <v>Program Coordinator I</v>
      </c>
      <c r="D62" s="51" t="str">
        <f t="shared" si="1"/>
        <v>Vacant (Vacated by F. Sanchez 12/2/24 - Recruitment in progress)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3">
        <v>0</v>
      </c>
      <c r="K62" s="33">
        <v>0</v>
      </c>
      <c r="L62" s="15">
        <f t="shared" si="3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2"/>
        <v>8</v>
      </c>
      <c r="B63" s="51">
        <f t="shared" si="1"/>
        <v>7154</v>
      </c>
      <c r="C63" s="51" t="str">
        <f t="shared" si="1"/>
        <v>Customer Service Representative</v>
      </c>
      <c r="D63" s="51" t="str">
        <f t="shared" si="1"/>
        <v>Cruz, Natasha (Eff. 7/28/205)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3">
        <v>0</v>
      </c>
      <c r="K63" s="33">
        <v>0</v>
      </c>
      <c r="L63" s="15">
        <f t="shared" si="3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2"/>
        <v>9</v>
      </c>
      <c r="B64" s="51">
        <f t="shared" si="1"/>
        <v>7155</v>
      </c>
      <c r="C64" s="51" t="str">
        <f t="shared" si="1"/>
        <v>Customer Service Representative</v>
      </c>
      <c r="D64" s="51" t="str">
        <f t="shared" si="1"/>
        <v>Vacant (Recruitment in progress)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3">
        <v>0</v>
      </c>
      <c r="K64" s="33">
        <v>0</v>
      </c>
      <c r="L64" s="15">
        <f t="shared" si="3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2"/>
        <v>10</v>
      </c>
      <c r="B65" s="51" t="str">
        <f t="shared" si="1"/>
        <v>22-006</v>
      </c>
      <c r="C65" s="51" t="str">
        <f t="shared" si="1"/>
        <v>Customer Service Representative (LTA)</v>
      </c>
      <c r="D65" s="51" t="str">
        <f t="shared" si="1"/>
        <v>Vacant (Vacated by M. Lujan eff 12/2/24)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3">
        <v>0</v>
      </c>
      <c r="K65" s="33">
        <v>0</v>
      </c>
      <c r="L65" s="15">
        <f t="shared" si="3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2"/>
        <v>11</v>
      </c>
      <c r="B66" s="51"/>
      <c r="C66" s="51"/>
      <c r="D66" s="51"/>
      <c r="E66" s="7"/>
      <c r="F66" s="7"/>
      <c r="G66" s="7"/>
      <c r="H66" s="7"/>
      <c r="I66" s="7"/>
      <c r="J66" s="33"/>
      <c r="K66" s="33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2"/>
        <v>12</v>
      </c>
      <c r="B67" s="51"/>
      <c r="C67" s="51"/>
      <c r="D67" s="51"/>
      <c r="E67" s="7"/>
      <c r="F67" s="7"/>
      <c r="G67" s="7"/>
      <c r="H67" s="7"/>
      <c r="I67" s="7"/>
      <c r="J67" s="33"/>
      <c r="K67" s="33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2"/>
        <v>13</v>
      </c>
      <c r="B68" s="51"/>
      <c r="C68" s="51"/>
      <c r="D68" s="51"/>
      <c r="E68" s="7"/>
      <c r="F68" s="7"/>
      <c r="G68" s="7"/>
      <c r="H68" s="7"/>
      <c r="I68" s="7"/>
      <c r="J68" s="33"/>
      <c r="K68" s="33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2"/>
        <v>14</v>
      </c>
      <c r="B69" s="51"/>
      <c r="C69" s="51"/>
      <c r="D69" s="51"/>
      <c r="E69" s="7"/>
      <c r="F69" s="7"/>
      <c r="G69" s="7"/>
      <c r="H69" s="7"/>
      <c r="I69" s="7"/>
      <c r="J69" s="33"/>
      <c r="K69" s="33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2"/>
        <v>15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2"/>
        <v>16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2"/>
        <v>17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2"/>
        <v>18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1"/>
      <c r="C80" s="51"/>
      <c r="D80" s="51"/>
      <c r="E80" s="7"/>
      <c r="F80" s="7"/>
      <c r="G80" s="7"/>
      <c r="H80" s="7"/>
      <c r="I80" s="7"/>
      <c r="J80" s="33"/>
      <c r="K80" s="33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60</v>
      </c>
      <c r="E81" s="10">
        <f t="shared" ref="E81:L81" si="4">SUM(E56:E80)</f>
        <v>0</v>
      </c>
      <c r="F81" s="10">
        <f t="shared" si="4"/>
        <v>0</v>
      </c>
      <c r="G81" s="10">
        <f t="shared" si="4"/>
        <v>0</v>
      </c>
      <c r="H81" s="10">
        <f t="shared" si="4"/>
        <v>0</v>
      </c>
      <c r="I81" s="10">
        <f t="shared" si="4"/>
        <v>0</v>
      </c>
      <c r="J81" s="10">
        <f t="shared" si="4"/>
        <v>0</v>
      </c>
      <c r="K81" s="10">
        <f t="shared" si="4"/>
        <v>0</v>
      </c>
      <c r="L81" s="10">
        <f t="shared" si="4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68</v>
      </c>
      <c r="B82" s="3" t="s">
        <v>86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69</v>
      </c>
      <c r="B83" s="3" t="s">
        <v>87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70</v>
      </c>
      <c r="B84" s="3" t="s">
        <v>88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56</v>
      </c>
      <c r="B85" s="3" t="s">
        <v>89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71</v>
      </c>
      <c r="B86" s="3" t="s">
        <v>90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72</v>
      </c>
      <c r="B87" s="3" t="s">
        <v>91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4
Agency Staffing Pattern</oddHeader>
  </headerFooter>
  <rowBreaks count="1" manualBreakCount="1">
    <brk id="4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E1BE0-E39D-4BC6-8650-9620605CD739}">
  <sheetPr codeName="Sheet8">
    <tabColor theme="6" tint="0.79998168889431442"/>
  </sheetPr>
  <dimension ref="A1:BV121"/>
  <sheetViews>
    <sheetView tabSelected="1" view="pageBreakPreview" zoomScale="90" zoomScaleNormal="100" zoomScaleSheetLayoutView="90" zoomScalePageLayoutView="50" workbookViewId="0">
      <selection activeCell="F35" sqref="F35"/>
    </sheetView>
  </sheetViews>
  <sheetFormatPr defaultColWidth="8.77734375" defaultRowHeight="11.25"/>
  <cols>
    <col min="1" max="1" width="2.77734375" style="9" customWidth="1"/>
    <col min="2" max="2" width="10.33203125" style="9" customWidth="1"/>
    <col min="3" max="3" width="24.44140625" style="9" customWidth="1"/>
    <col min="4" max="4" width="40.5546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9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761" t="s">
        <v>1</v>
      </c>
      <c r="B2" s="761"/>
      <c r="C2" s="761"/>
      <c r="D2" s="11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67"/>
      <c r="B3" s="67"/>
      <c r="C3" s="67"/>
      <c r="D3" s="1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761" t="s">
        <v>3</v>
      </c>
      <c r="B4" s="761"/>
      <c r="C4" s="761"/>
      <c r="D4" s="113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67"/>
      <c r="B5" s="67"/>
      <c r="C5" s="67"/>
      <c r="D5" s="1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761" t="s">
        <v>4</v>
      </c>
      <c r="B6" s="761"/>
      <c r="C6" s="67"/>
      <c r="D6" s="291" t="s">
        <v>350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67"/>
      <c r="B7" s="67"/>
      <c r="C7" s="67"/>
      <c r="D7" s="11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761" t="s">
        <v>5</v>
      </c>
      <c r="B8" s="761"/>
      <c r="D8" s="113" t="s">
        <v>97</v>
      </c>
      <c r="E8" s="292" t="s">
        <v>349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5" t="s">
        <v>6</v>
      </c>
      <c r="C11" s="56"/>
      <c r="D11" s="56"/>
      <c r="E11" s="56"/>
      <c r="F11" s="56"/>
      <c r="G11" s="56"/>
      <c r="H11" s="56"/>
      <c r="I11" s="56"/>
      <c r="J11" s="57"/>
      <c r="K11" s="3"/>
      <c r="L11" s="3"/>
      <c r="M11" s="3"/>
      <c r="N11" s="3"/>
      <c r="O11" s="3"/>
      <c r="P11" s="3"/>
      <c r="Q11" s="55" t="s">
        <v>6</v>
      </c>
      <c r="R11" s="57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3"/>
      <c r="C12" s="3"/>
      <c r="D12" s="3"/>
      <c r="E12" s="3"/>
      <c r="F12" s="3"/>
      <c r="G12" s="3"/>
      <c r="H12" s="3"/>
      <c r="I12" s="3"/>
      <c r="J12" s="42"/>
      <c r="K12" s="3"/>
      <c r="L12" s="3"/>
      <c r="M12" s="3"/>
      <c r="N12" s="3"/>
      <c r="O12" s="3"/>
      <c r="P12" s="3"/>
      <c r="Q12" s="43"/>
      <c r="R12" s="4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4" t="s">
        <v>7</v>
      </c>
      <c r="C13" s="45" t="s">
        <v>8</v>
      </c>
      <c r="D13" s="4" t="s">
        <v>9</v>
      </c>
      <c r="E13" s="45" t="s">
        <v>10</v>
      </c>
      <c r="F13" s="4" t="s">
        <v>11</v>
      </c>
      <c r="G13" s="32" t="s">
        <v>12</v>
      </c>
      <c r="H13" s="32" t="s">
        <v>13</v>
      </c>
      <c r="I13" s="32" t="s">
        <v>14</v>
      </c>
      <c r="J13" s="59" t="s">
        <v>15</v>
      </c>
      <c r="K13" s="45" t="s">
        <v>16</v>
      </c>
      <c r="L13" s="45" t="s">
        <v>17</v>
      </c>
      <c r="M13" s="4" t="s">
        <v>18</v>
      </c>
      <c r="N13" s="4" t="s">
        <v>19</v>
      </c>
      <c r="O13" s="4" t="s">
        <v>20</v>
      </c>
      <c r="P13" s="4" t="s">
        <v>21</v>
      </c>
      <c r="Q13" s="46" t="s">
        <v>22</v>
      </c>
      <c r="R13" s="59" t="s">
        <v>23</v>
      </c>
      <c r="S13" s="46" t="s">
        <v>24</v>
      </c>
      <c r="T13" s="18" t="s">
        <v>25</v>
      </c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0"/>
      <c r="B14" s="35" t="s">
        <v>0</v>
      </c>
      <c r="C14" s="54"/>
      <c r="D14" s="36" t="s">
        <v>0</v>
      </c>
      <c r="E14" s="36" t="s">
        <v>0</v>
      </c>
      <c r="F14" s="36" t="s">
        <v>0</v>
      </c>
      <c r="G14" s="38"/>
      <c r="H14" s="38" t="s">
        <v>0</v>
      </c>
      <c r="I14" s="748" t="s">
        <v>26</v>
      </c>
      <c r="J14" s="752"/>
      <c r="K14" s="22" t="s">
        <v>0</v>
      </c>
      <c r="L14" s="20"/>
      <c r="M14" s="22"/>
      <c r="N14" s="22"/>
      <c r="O14" s="22" t="s">
        <v>27</v>
      </c>
      <c r="P14" s="22"/>
      <c r="Q14" s="47"/>
      <c r="R14" s="48"/>
      <c r="S14" s="23"/>
      <c r="T14" s="23"/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4"/>
      <c r="B15" s="37" t="s">
        <v>28</v>
      </c>
      <c r="C15" s="38" t="s">
        <v>28</v>
      </c>
      <c r="D15" s="38" t="s">
        <v>29</v>
      </c>
      <c r="E15" s="38" t="s">
        <v>30</v>
      </c>
      <c r="F15" s="38" t="s">
        <v>0</v>
      </c>
      <c r="G15" s="38"/>
      <c r="H15" s="38" t="s">
        <v>0</v>
      </c>
      <c r="I15" s="750"/>
      <c r="J15" s="753"/>
      <c r="K15" s="25" t="s">
        <v>31</v>
      </c>
      <c r="L15" s="21" t="s">
        <v>32</v>
      </c>
      <c r="M15" s="21" t="s">
        <v>33</v>
      </c>
      <c r="N15" s="21" t="s">
        <v>34</v>
      </c>
      <c r="O15" s="21" t="s">
        <v>35</v>
      </c>
      <c r="P15" s="20" t="s">
        <v>36</v>
      </c>
      <c r="Q15" s="35" t="s">
        <v>37</v>
      </c>
      <c r="R15" s="49" t="s">
        <v>38</v>
      </c>
      <c r="S15" s="23" t="s">
        <v>39</v>
      </c>
      <c r="T15" s="26" t="s">
        <v>40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7" t="s">
        <v>41</v>
      </c>
      <c r="B16" s="39" t="s">
        <v>42</v>
      </c>
      <c r="C16" s="40" t="s">
        <v>43</v>
      </c>
      <c r="D16" s="40" t="s">
        <v>44</v>
      </c>
      <c r="E16" s="40" t="s">
        <v>45</v>
      </c>
      <c r="F16" s="40" t="s">
        <v>46</v>
      </c>
      <c r="G16" s="40" t="s">
        <v>47</v>
      </c>
      <c r="H16" s="40" t="s">
        <v>48</v>
      </c>
      <c r="I16" s="41" t="s">
        <v>49</v>
      </c>
      <c r="J16" s="58" t="s">
        <v>50</v>
      </c>
      <c r="K16" s="31" t="s">
        <v>51</v>
      </c>
      <c r="L16" s="73" t="s">
        <v>52</v>
      </c>
      <c r="M16" s="28" t="s">
        <v>53</v>
      </c>
      <c r="N16" s="28" t="s">
        <v>54</v>
      </c>
      <c r="O16" s="28" t="s">
        <v>55</v>
      </c>
      <c r="P16" s="30" t="s">
        <v>56</v>
      </c>
      <c r="Q16" s="44" t="s">
        <v>57</v>
      </c>
      <c r="R16" s="50" t="s">
        <v>57</v>
      </c>
      <c r="S16" s="31" t="s">
        <v>58</v>
      </c>
      <c r="T16" s="28" t="s">
        <v>59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s="713" customFormat="1" ht="12" thickTop="1">
      <c r="A17" s="6">
        <v>1</v>
      </c>
      <c r="B17" s="220" t="s">
        <v>379</v>
      </c>
      <c r="C17" s="718" t="s">
        <v>320</v>
      </c>
      <c r="D17" s="719" t="s">
        <v>444</v>
      </c>
      <c r="E17" s="313" t="s">
        <v>380</v>
      </c>
      <c r="F17" s="715">
        <v>68648</v>
      </c>
      <c r="G17" s="715">
        <v>0</v>
      </c>
      <c r="H17" s="715">
        <v>0</v>
      </c>
      <c r="I17" s="707"/>
      <c r="J17" s="715">
        <v>0</v>
      </c>
      <c r="K17" s="715">
        <f>(+F17+G17+H17+J17)</f>
        <v>68648</v>
      </c>
      <c r="L17" s="716">
        <f>+ROUND((K17*0.3077),0)</f>
        <v>21123</v>
      </c>
      <c r="M17" s="715">
        <v>494</v>
      </c>
      <c r="N17" s="717">
        <v>0</v>
      </c>
      <c r="O17" s="717">
        <f>ROUND((K17*0.0145),0)</f>
        <v>995</v>
      </c>
      <c r="P17" s="717">
        <v>187</v>
      </c>
      <c r="Q17" s="715">
        <v>8128</v>
      </c>
      <c r="R17" s="715">
        <v>297</v>
      </c>
      <c r="S17" s="717">
        <f t="shared" ref="S17:S24" si="0">+L17+M17+N17+O17+P17+Q17+R17</f>
        <v>31224</v>
      </c>
      <c r="T17" s="717">
        <f t="shared" ref="T17:T24" si="1">+K17+S17</f>
        <v>99872</v>
      </c>
      <c r="U17" s="711"/>
      <c r="V17" s="711"/>
      <c r="W17" s="711"/>
      <c r="X17" s="711"/>
      <c r="Y17" s="711"/>
      <c r="Z17" s="711"/>
      <c r="AA17" s="711"/>
      <c r="AB17" s="711"/>
      <c r="AC17" s="711"/>
      <c r="AD17" s="711"/>
      <c r="AE17" s="711"/>
      <c r="AF17" s="711"/>
      <c r="AG17" s="711"/>
      <c r="AH17" s="711"/>
      <c r="AI17" s="711"/>
      <c r="AJ17" s="711"/>
      <c r="AK17" s="711"/>
      <c r="AL17" s="711"/>
      <c r="AM17" s="711"/>
      <c r="AN17" s="711"/>
      <c r="AO17" s="711"/>
      <c r="AP17" s="711"/>
      <c r="AQ17" s="711"/>
      <c r="AR17" s="711"/>
      <c r="AS17" s="711"/>
      <c r="AT17" s="711"/>
      <c r="AU17" s="711"/>
      <c r="AV17" s="711"/>
      <c r="AW17" s="711"/>
      <c r="AX17" s="711"/>
      <c r="AY17" s="711"/>
      <c r="AZ17" s="711"/>
      <c r="BA17" s="711"/>
      <c r="BB17" s="711"/>
      <c r="BC17" s="711"/>
      <c r="BD17" s="711"/>
      <c r="BE17" s="712"/>
      <c r="BF17" s="712"/>
      <c r="BG17" s="712"/>
      <c r="BH17" s="712"/>
      <c r="BI17" s="712"/>
      <c r="BJ17" s="712"/>
      <c r="BK17" s="712"/>
      <c r="BL17" s="712"/>
      <c r="BM17" s="712"/>
      <c r="BN17" s="712"/>
      <c r="BO17" s="712"/>
      <c r="BP17" s="712"/>
      <c r="BQ17" s="712"/>
      <c r="BR17" s="712"/>
      <c r="BS17" s="712"/>
      <c r="BT17" s="712"/>
      <c r="BU17" s="712"/>
      <c r="BV17" s="712"/>
    </row>
    <row r="18" spans="1:74">
      <c r="A18" s="6">
        <v>2</v>
      </c>
      <c r="B18" s="327" t="s">
        <v>381</v>
      </c>
      <c r="C18" s="627" t="s">
        <v>382</v>
      </c>
      <c r="D18" s="318" t="s">
        <v>383</v>
      </c>
      <c r="E18" s="284" t="s">
        <v>300</v>
      </c>
      <c r="F18" s="312">
        <v>41372</v>
      </c>
      <c r="G18" s="601">
        <v>0</v>
      </c>
      <c r="H18" s="309">
        <v>0</v>
      </c>
      <c r="I18" s="242"/>
      <c r="J18" s="285">
        <v>0</v>
      </c>
      <c r="K18" s="602">
        <f t="shared" ref="K18:K24" si="2">(+F18+G18+H18+J18)</f>
        <v>41372</v>
      </c>
      <c r="L18" s="602">
        <f t="shared" ref="L18:L24" si="3">+ROUND((K18*0.3077),0)</f>
        <v>12730</v>
      </c>
      <c r="M18" s="425">
        <v>494</v>
      </c>
      <c r="N18" s="426">
        <v>0</v>
      </c>
      <c r="O18" s="427">
        <f t="shared" ref="O18:O24" si="4">ROUND((K18*0.0145),0)</f>
        <v>600</v>
      </c>
      <c r="P18" s="425">
        <v>187</v>
      </c>
      <c r="Q18" s="167">
        <v>8128</v>
      </c>
      <c r="R18" s="167">
        <v>297</v>
      </c>
      <c r="S18" s="602">
        <f t="shared" si="0"/>
        <v>22436</v>
      </c>
      <c r="T18" s="602">
        <f t="shared" si="1"/>
        <v>63808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s="307" customFormat="1" ht="21">
      <c r="A19" s="74">
        <v>3</v>
      </c>
      <c r="B19" s="327">
        <v>6705</v>
      </c>
      <c r="C19" s="565" t="s">
        <v>384</v>
      </c>
      <c r="D19" s="318" t="s">
        <v>385</v>
      </c>
      <c r="E19" s="293" t="s">
        <v>236</v>
      </c>
      <c r="F19" s="321">
        <v>60875</v>
      </c>
      <c r="G19" s="601">
        <v>0</v>
      </c>
      <c r="H19" s="309">
        <v>0</v>
      </c>
      <c r="I19" s="625"/>
      <c r="J19" s="321">
        <v>0</v>
      </c>
      <c r="K19" s="602">
        <f t="shared" si="2"/>
        <v>60875</v>
      </c>
      <c r="L19" s="602">
        <f t="shared" si="3"/>
        <v>18731</v>
      </c>
      <c r="M19" s="603">
        <v>494</v>
      </c>
      <c r="N19" s="426">
        <v>0</v>
      </c>
      <c r="O19" s="321">
        <f t="shared" si="4"/>
        <v>883</v>
      </c>
      <c r="P19" s="321">
        <v>187</v>
      </c>
      <c r="Q19" s="312">
        <v>8128</v>
      </c>
      <c r="R19" s="312">
        <v>297</v>
      </c>
      <c r="S19" s="602">
        <f t="shared" si="0"/>
        <v>28720</v>
      </c>
      <c r="T19" s="602">
        <f t="shared" si="1"/>
        <v>89595</v>
      </c>
      <c r="U19" s="305"/>
      <c r="V19" s="305"/>
      <c r="W19" s="305"/>
      <c r="X19" s="305"/>
      <c r="Y19" s="305"/>
      <c r="Z19" s="305"/>
      <c r="AA19" s="305"/>
      <c r="AB19" s="305"/>
      <c r="AC19" s="305"/>
      <c r="AD19" s="305"/>
      <c r="AE19" s="305"/>
      <c r="AF19" s="305"/>
      <c r="AG19" s="305"/>
      <c r="AH19" s="305"/>
      <c r="AI19" s="305"/>
      <c r="AJ19" s="305"/>
      <c r="AK19" s="305"/>
      <c r="AL19" s="305"/>
      <c r="AM19" s="305"/>
      <c r="AN19" s="305"/>
      <c r="AO19" s="305"/>
      <c r="AP19" s="305"/>
      <c r="AQ19" s="305"/>
      <c r="AR19" s="305"/>
      <c r="AS19" s="305"/>
      <c r="AT19" s="305"/>
      <c r="AU19" s="305"/>
      <c r="AV19" s="305"/>
      <c r="AW19" s="305"/>
      <c r="AX19" s="305"/>
      <c r="AY19" s="305"/>
      <c r="AZ19" s="305"/>
      <c r="BA19" s="305"/>
      <c r="BB19" s="305"/>
      <c r="BC19" s="305"/>
      <c r="BD19" s="305"/>
      <c r="BE19" s="306"/>
      <c r="BF19" s="306"/>
      <c r="BG19" s="306"/>
      <c r="BH19" s="306"/>
      <c r="BI19" s="306"/>
      <c r="BJ19" s="306"/>
      <c r="BK19" s="306"/>
      <c r="BL19" s="306"/>
      <c r="BM19" s="306"/>
      <c r="BN19" s="306"/>
      <c r="BO19" s="306"/>
      <c r="BP19" s="306"/>
      <c r="BQ19" s="306"/>
      <c r="BR19" s="306"/>
      <c r="BS19" s="306"/>
      <c r="BT19" s="306"/>
      <c r="BU19" s="306"/>
      <c r="BV19" s="306"/>
    </row>
    <row r="20" spans="1:74" s="307" customFormat="1">
      <c r="A20" s="74">
        <v>4</v>
      </c>
      <c r="B20" s="327">
        <v>6706</v>
      </c>
      <c r="C20" s="566" t="s">
        <v>386</v>
      </c>
      <c r="D20" s="318" t="s">
        <v>385</v>
      </c>
      <c r="E20" s="293" t="s">
        <v>136</v>
      </c>
      <c r="F20" s="425">
        <v>45262</v>
      </c>
      <c r="G20" s="601">
        <v>0</v>
      </c>
      <c r="H20" s="309">
        <v>0</v>
      </c>
      <c r="I20" s="287"/>
      <c r="J20" s="142">
        <v>0</v>
      </c>
      <c r="K20" s="602">
        <f t="shared" si="2"/>
        <v>45262</v>
      </c>
      <c r="L20" s="602">
        <f t="shared" si="3"/>
        <v>13927</v>
      </c>
      <c r="M20" s="603">
        <v>494</v>
      </c>
      <c r="N20" s="426">
        <v>0</v>
      </c>
      <c r="O20" s="321">
        <f t="shared" si="4"/>
        <v>656</v>
      </c>
      <c r="P20" s="321">
        <v>187</v>
      </c>
      <c r="Q20" s="142">
        <v>8128</v>
      </c>
      <c r="R20" s="142">
        <v>297</v>
      </c>
      <c r="S20" s="602">
        <f t="shared" si="0"/>
        <v>23689</v>
      </c>
      <c r="T20" s="602">
        <f t="shared" si="1"/>
        <v>68951</v>
      </c>
      <c r="U20" s="305"/>
      <c r="V20" s="305"/>
      <c r="W20" s="305"/>
      <c r="X20" s="305"/>
      <c r="Y20" s="305"/>
      <c r="Z20" s="305"/>
      <c r="AA20" s="305"/>
      <c r="AB20" s="305"/>
      <c r="AC20" s="305"/>
      <c r="AD20" s="305"/>
      <c r="AE20" s="305"/>
      <c r="AF20" s="305"/>
      <c r="AG20" s="305"/>
      <c r="AH20" s="305"/>
      <c r="AI20" s="305"/>
      <c r="AJ20" s="305"/>
      <c r="AK20" s="305"/>
      <c r="AL20" s="305"/>
      <c r="AM20" s="305"/>
      <c r="AN20" s="305"/>
      <c r="AO20" s="305"/>
      <c r="AP20" s="305"/>
      <c r="AQ20" s="305"/>
      <c r="AR20" s="305"/>
      <c r="AS20" s="305"/>
      <c r="AT20" s="305"/>
      <c r="AU20" s="305"/>
      <c r="AV20" s="305"/>
      <c r="AW20" s="305"/>
      <c r="AX20" s="305"/>
      <c r="AY20" s="305"/>
      <c r="AZ20" s="305"/>
      <c r="BA20" s="305"/>
      <c r="BB20" s="305"/>
      <c r="BC20" s="305"/>
      <c r="BD20" s="305"/>
      <c r="BE20" s="306"/>
      <c r="BF20" s="306"/>
      <c r="BG20" s="306"/>
      <c r="BH20" s="306"/>
      <c r="BI20" s="306"/>
      <c r="BJ20" s="306"/>
      <c r="BK20" s="306"/>
      <c r="BL20" s="306"/>
      <c r="BM20" s="306"/>
      <c r="BN20" s="306"/>
      <c r="BO20" s="306"/>
      <c r="BP20" s="306"/>
      <c r="BQ20" s="306"/>
      <c r="BR20" s="306"/>
      <c r="BS20" s="306"/>
      <c r="BT20" s="306"/>
      <c r="BU20" s="306"/>
      <c r="BV20" s="306"/>
    </row>
    <row r="21" spans="1:74" s="307" customFormat="1">
      <c r="A21" s="74">
        <v>5</v>
      </c>
      <c r="B21" s="327">
        <v>6707</v>
      </c>
      <c r="C21" s="322" t="s">
        <v>386</v>
      </c>
      <c r="D21" s="318" t="s">
        <v>385</v>
      </c>
      <c r="E21" s="284" t="s">
        <v>136</v>
      </c>
      <c r="F21" s="427">
        <v>45262</v>
      </c>
      <c r="G21" s="601">
        <v>0</v>
      </c>
      <c r="H21" s="309">
        <v>0</v>
      </c>
      <c r="I21" s="130"/>
      <c r="J21" s="124">
        <v>0</v>
      </c>
      <c r="K21" s="602">
        <f t="shared" si="2"/>
        <v>45262</v>
      </c>
      <c r="L21" s="602">
        <f t="shared" si="3"/>
        <v>13927</v>
      </c>
      <c r="M21" s="323">
        <v>494</v>
      </c>
      <c r="N21" s="602">
        <v>0</v>
      </c>
      <c r="O21" s="602">
        <f t="shared" si="4"/>
        <v>656</v>
      </c>
      <c r="P21" s="312">
        <v>187</v>
      </c>
      <c r="Q21" s="124">
        <v>8128</v>
      </c>
      <c r="R21" s="124">
        <v>297</v>
      </c>
      <c r="S21" s="602">
        <f t="shared" si="0"/>
        <v>23689</v>
      </c>
      <c r="T21" s="602">
        <f t="shared" si="1"/>
        <v>68951</v>
      </c>
      <c r="U21" s="305"/>
      <c r="V21" s="305"/>
      <c r="W21" s="305"/>
      <c r="X21" s="305"/>
      <c r="Y21" s="305"/>
      <c r="Z21" s="305"/>
      <c r="AA21" s="305"/>
      <c r="AB21" s="305"/>
      <c r="AC21" s="305"/>
      <c r="AD21" s="305"/>
      <c r="AE21" s="305"/>
      <c r="AF21" s="305"/>
      <c r="AG21" s="305"/>
      <c r="AH21" s="305"/>
      <c r="AI21" s="305"/>
      <c r="AJ21" s="305"/>
      <c r="AK21" s="305"/>
      <c r="AL21" s="305"/>
      <c r="AM21" s="305"/>
      <c r="AN21" s="305"/>
      <c r="AO21" s="305"/>
      <c r="AP21" s="305"/>
      <c r="AQ21" s="305"/>
      <c r="AR21" s="305"/>
      <c r="AS21" s="305"/>
      <c r="AT21" s="305"/>
      <c r="AU21" s="305"/>
      <c r="AV21" s="305"/>
      <c r="AW21" s="305"/>
      <c r="AX21" s="305"/>
      <c r="AY21" s="305"/>
      <c r="AZ21" s="305"/>
      <c r="BA21" s="305"/>
      <c r="BB21" s="305"/>
      <c r="BC21" s="305"/>
      <c r="BD21" s="305"/>
      <c r="BE21" s="306"/>
      <c r="BF21" s="306"/>
      <c r="BG21" s="306"/>
      <c r="BH21" s="306"/>
      <c r="BI21" s="306"/>
      <c r="BJ21" s="306"/>
      <c r="BK21" s="306"/>
      <c r="BL21" s="306"/>
      <c r="BM21" s="306"/>
      <c r="BN21" s="306"/>
      <c r="BO21" s="306"/>
      <c r="BP21" s="306"/>
      <c r="BQ21" s="306"/>
      <c r="BR21" s="306"/>
      <c r="BS21" s="306"/>
      <c r="BT21" s="306"/>
      <c r="BU21" s="306"/>
      <c r="BV21" s="306"/>
    </row>
    <row r="22" spans="1:74">
      <c r="A22" s="6">
        <v>6</v>
      </c>
      <c r="B22" s="327">
        <v>6711</v>
      </c>
      <c r="C22" s="320" t="s">
        <v>386</v>
      </c>
      <c r="D22" s="318" t="s">
        <v>385</v>
      </c>
      <c r="E22" s="293" t="s">
        <v>136</v>
      </c>
      <c r="F22" s="312">
        <v>45262</v>
      </c>
      <c r="G22" s="601">
        <v>0</v>
      </c>
      <c r="H22" s="309">
        <v>0</v>
      </c>
      <c r="I22" s="242"/>
      <c r="J22" s="285">
        <v>0</v>
      </c>
      <c r="K22" s="602">
        <f t="shared" si="2"/>
        <v>45262</v>
      </c>
      <c r="L22" s="602">
        <f t="shared" si="3"/>
        <v>13927</v>
      </c>
      <c r="M22" s="323">
        <v>494</v>
      </c>
      <c r="N22" s="602">
        <v>0</v>
      </c>
      <c r="O22" s="602">
        <f t="shared" si="4"/>
        <v>656</v>
      </c>
      <c r="P22" s="312">
        <v>187</v>
      </c>
      <c r="Q22" s="136">
        <v>8128</v>
      </c>
      <c r="R22" s="136">
        <v>297</v>
      </c>
      <c r="S22" s="602">
        <f t="shared" si="0"/>
        <v>23689</v>
      </c>
      <c r="T22" s="602">
        <f t="shared" si="1"/>
        <v>68951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4">
        <v>7</v>
      </c>
      <c r="B23" s="327">
        <v>7010</v>
      </c>
      <c r="C23" s="299" t="s">
        <v>386</v>
      </c>
      <c r="D23" s="567" t="s">
        <v>385</v>
      </c>
      <c r="E23" s="568" t="s">
        <v>136</v>
      </c>
      <c r="F23" s="312">
        <v>45262</v>
      </c>
      <c r="G23" s="601">
        <v>0</v>
      </c>
      <c r="H23" s="309">
        <v>0</v>
      </c>
      <c r="I23" s="242"/>
      <c r="J23" s="285">
        <v>0</v>
      </c>
      <c r="K23" s="602">
        <f t="shared" si="2"/>
        <v>45262</v>
      </c>
      <c r="L23" s="602">
        <f t="shared" si="3"/>
        <v>13927</v>
      </c>
      <c r="M23" s="323">
        <v>494</v>
      </c>
      <c r="N23" s="602">
        <v>0</v>
      </c>
      <c r="O23" s="602">
        <f t="shared" si="4"/>
        <v>656</v>
      </c>
      <c r="P23" s="324">
        <v>187</v>
      </c>
      <c r="Q23" s="167">
        <v>8128</v>
      </c>
      <c r="R23" s="167">
        <v>297</v>
      </c>
      <c r="S23" s="602">
        <f t="shared" si="0"/>
        <v>23689</v>
      </c>
      <c r="T23" s="602">
        <f t="shared" si="1"/>
        <v>68951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4">
        <v>8</v>
      </c>
      <c r="B24" s="327">
        <v>7014</v>
      </c>
      <c r="C24" s="298" t="s">
        <v>387</v>
      </c>
      <c r="D24" s="569" t="s">
        <v>388</v>
      </c>
      <c r="E24" s="568" t="s">
        <v>136</v>
      </c>
      <c r="F24" s="312">
        <v>45262</v>
      </c>
      <c r="G24" s="601">
        <v>0</v>
      </c>
      <c r="H24" s="309">
        <v>0</v>
      </c>
      <c r="I24" s="242"/>
      <c r="J24" s="285">
        <v>0</v>
      </c>
      <c r="K24" s="602">
        <f t="shared" si="2"/>
        <v>45262</v>
      </c>
      <c r="L24" s="602">
        <f t="shared" si="3"/>
        <v>13927</v>
      </c>
      <c r="M24" s="603">
        <v>494</v>
      </c>
      <c r="N24" s="426">
        <v>0</v>
      </c>
      <c r="O24" s="426">
        <f t="shared" si="4"/>
        <v>656</v>
      </c>
      <c r="P24" s="321">
        <v>187</v>
      </c>
      <c r="Q24" s="167">
        <v>8128</v>
      </c>
      <c r="R24" s="167">
        <v>297</v>
      </c>
      <c r="S24" s="602">
        <f t="shared" si="0"/>
        <v>23689</v>
      </c>
      <c r="T24" s="602">
        <f t="shared" si="1"/>
        <v>68951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4">
        <v>9</v>
      </c>
      <c r="B25" s="327"/>
      <c r="C25" s="298"/>
      <c r="D25" s="570"/>
      <c r="E25" s="571"/>
      <c r="F25" s="312"/>
      <c r="G25" s="601"/>
      <c r="H25" s="309"/>
      <c r="I25" s="242"/>
      <c r="J25" s="285"/>
      <c r="K25" s="602"/>
      <c r="L25" s="602"/>
      <c r="M25" s="323"/>
      <c r="N25" s="605"/>
      <c r="O25" s="439"/>
      <c r="P25" s="324"/>
      <c r="Q25" s="167"/>
      <c r="R25" s="167"/>
      <c r="S25" s="602"/>
      <c r="T25" s="602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ref="A26:A34" si="5">A25+1</f>
        <v>10</v>
      </c>
      <c r="B26" s="327"/>
      <c r="C26" s="298"/>
      <c r="D26" s="570"/>
      <c r="E26" s="571"/>
      <c r="F26" s="312"/>
      <c r="G26" s="601"/>
      <c r="H26" s="309"/>
      <c r="I26" s="242"/>
      <c r="J26" s="285"/>
      <c r="K26" s="602"/>
      <c r="L26" s="602"/>
      <c r="M26" s="323"/>
      <c r="N26" s="602"/>
      <c r="O26" s="602"/>
      <c r="P26" s="312"/>
      <c r="Q26" s="167"/>
      <c r="R26" s="167"/>
      <c r="S26" s="602"/>
      <c r="T26" s="602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5"/>
        <v>11</v>
      </c>
      <c r="B27" s="327"/>
      <c r="C27" s="298"/>
      <c r="D27" s="570"/>
      <c r="E27" s="571"/>
      <c r="F27" s="442"/>
      <c r="G27" s="427"/>
      <c r="H27" s="92"/>
      <c r="I27" s="242"/>
      <c r="J27" s="285"/>
      <c r="K27" s="602"/>
      <c r="L27" s="601"/>
      <c r="M27" s="312"/>
      <c r="N27" s="602"/>
      <c r="O27" s="602"/>
      <c r="P27" s="312"/>
      <c r="Q27" s="167"/>
      <c r="R27" s="167"/>
      <c r="S27" s="602"/>
      <c r="T27" s="602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5"/>
        <v>12</v>
      </c>
      <c r="B28" s="327"/>
      <c r="C28" s="298"/>
      <c r="D28" s="570"/>
      <c r="E28" s="571"/>
      <c r="F28" s="312"/>
      <c r="G28" s="427"/>
      <c r="H28" s="92"/>
      <c r="I28" s="242"/>
      <c r="J28" s="285"/>
      <c r="K28" s="602"/>
      <c r="L28" s="601"/>
      <c r="M28" s="312"/>
      <c r="N28" s="602"/>
      <c r="O28" s="602"/>
      <c r="P28" s="312"/>
      <c r="Q28" s="167"/>
      <c r="R28" s="167"/>
      <c r="S28" s="602"/>
      <c r="T28" s="602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5"/>
        <v>13</v>
      </c>
      <c r="B29" s="327"/>
      <c r="C29" s="69"/>
      <c r="D29" s="571"/>
      <c r="E29" s="571"/>
      <c r="F29" s="312"/>
      <c r="G29" s="427"/>
      <c r="H29" s="92"/>
      <c r="I29" s="242"/>
      <c r="J29" s="285"/>
      <c r="K29" s="602"/>
      <c r="L29" s="601"/>
      <c r="M29" s="312"/>
      <c r="N29" s="602"/>
      <c r="O29" s="602"/>
      <c r="P29" s="312"/>
      <c r="Q29" s="167"/>
      <c r="R29" s="167"/>
      <c r="S29" s="602"/>
      <c r="T29" s="602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5"/>
        <v>14</v>
      </c>
      <c r="B30" s="327"/>
      <c r="C30" s="85"/>
      <c r="D30" s="568"/>
      <c r="E30" s="576"/>
      <c r="F30" s="312"/>
      <c r="G30" s="427"/>
      <c r="H30" s="92"/>
      <c r="I30" s="492"/>
      <c r="J30" s="285"/>
      <c r="K30" s="602"/>
      <c r="L30" s="601"/>
      <c r="M30" s="312"/>
      <c r="N30" s="602"/>
      <c r="O30" s="602"/>
      <c r="P30" s="312"/>
      <c r="Q30" s="136"/>
      <c r="R30" s="136"/>
      <c r="S30" s="602"/>
      <c r="T30" s="602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5"/>
        <v>15</v>
      </c>
      <c r="B31" s="327"/>
      <c r="C31" s="578"/>
      <c r="D31" s="578"/>
      <c r="E31" s="578"/>
      <c r="F31" s="312"/>
      <c r="G31" s="427"/>
      <c r="H31" s="92"/>
      <c r="I31" s="242"/>
      <c r="J31" s="285"/>
      <c r="K31" s="602"/>
      <c r="L31" s="601"/>
      <c r="M31" s="312"/>
      <c r="N31" s="602"/>
      <c r="O31" s="602"/>
      <c r="P31" s="312"/>
      <c r="Q31" s="167"/>
      <c r="R31" s="167"/>
      <c r="S31" s="602"/>
      <c r="T31" s="602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5"/>
        <v>16</v>
      </c>
      <c r="B32" s="240"/>
      <c r="C32" s="52"/>
      <c r="D32" s="52"/>
      <c r="E32" s="52"/>
      <c r="F32" s="312"/>
      <c r="G32" s="427"/>
      <c r="H32" s="92"/>
      <c r="I32" s="492"/>
      <c r="J32" s="285"/>
      <c r="K32" s="76"/>
      <c r="L32" s="75"/>
      <c r="M32" s="312"/>
      <c r="N32" s="76"/>
      <c r="O32" s="76"/>
      <c r="P32" s="312"/>
      <c r="Q32" s="136"/>
      <c r="R32" s="136"/>
      <c r="S32" s="76"/>
      <c r="T32" s="76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5"/>
        <v>17</v>
      </c>
      <c r="B33" s="327"/>
      <c r="C33" s="52"/>
      <c r="D33" s="52"/>
      <c r="E33" s="52"/>
      <c r="F33" s="312"/>
      <c r="G33" s="427"/>
      <c r="H33" s="92"/>
      <c r="I33" s="492"/>
      <c r="J33" s="285"/>
      <c r="K33" s="76"/>
      <c r="L33" s="75"/>
      <c r="M33" s="312"/>
      <c r="N33" s="76"/>
      <c r="O33" s="76"/>
      <c r="P33" s="312"/>
      <c r="Q33" s="167"/>
      <c r="R33" s="167"/>
      <c r="S33" s="76"/>
      <c r="T33" s="76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5"/>
        <v>18</v>
      </c>
      <c r="B34" s="327"/>
      <c r="C34" s="52"/>
      <c r="D34" s="52"/>
      <c r="E34" s="52"/>
      <c r="F34" s="312"/>
      <c r="G34" s="427"/>
      <c r="H34" s="92"/>
      <c r="I34" s="492"/>
      <c r="J34" s="285"/>
      <c r="K34" s="76"/>
      <c r="L34" s="75"/>
      <c r="M34" s="312"/>
      <c r="N34" s="75"/>
      <c r="O34" s="76"/>
      <c r="P34" s="312"/>
      <c r="Q34" s="136"/>
      <c r="R34" s="136"/>
      <c r="S34" s="76"/>
      <c r="T34" s="76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327"/>
      <c r="C35" s="52"/>
      <c r="D35" s="52"/>
      <c r="E35" s="52"/>
      <c r="F35" s="312"/>
      <c r="G35" s="427"/>
      <c r="H35" s="92"/>
      <c r="I35" s="242"/>
      <c r="J35" s="285"/>
      <c r="K35" s="76"/>
      <c r="L35" s="75"/>
      <c r="M35" s="312"/>
      <c r="N35" s="76"/>
      <c r="O35" s="76"/>
      <c r="P35" s="312"/>
      <c r="Q35" s="167"/>
      <c r="R35" s="167"/>
      <c r="S35" s="76"/>
      <c r="T35" s="76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327"/>
      <c r="C36" s="52"/>
      <c r="D36" s="52"/>
      <c r="E36" s="52"/>
      <c r="F36" s="317"/>
      <c r="G36" s="427"/>
      <c r="H36" s="92"/>
      <c r="I36" s="493"/>
      <c r="J36" s="285"/>
      <c r="K36" s="76"/>
      <c r="L36" s="75"/>
      <c r="M36" s="312"/>
      <c r="N36" s="76"/>
      <c r="O36" s="76"/>
      <c r="P36" s="312"/>
      <c r="Q36" s="283"/>
      <c r="R36" s="283"/>
      <c r="S36" s="76"/>
      <c r="T36" s="76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240"/>
      <c r="C37" s="52"/>
      <c r="D37" s="52"/>
      <c r="E37" s="52"/>
      <c r="F37" s="312"/>
      <c r="G37" s="92"/>
      <c r="H37" s="92"/>
      <c r="I37" s="242"/>
      <c r="J37" s="285"/>
      <c r="K37" s="76"/>
      <c r="L37" s="75"/>
      <c r="M37" s="312"/>
      <c r="N37" s="76"/>
      <c r="O37" s="76"/>
      <c r="P37" s="312"/>
      <c r="Q37" s="167"/>
      <c r="R37" s="167"/>
      <c r="S37" s="76"/>
      <c r="T37" s="76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327"/>
      <c r="C38" s="52"/>
      <c r="D38" s="52"/>
      <c r="E38" s="52"/>
      <c r="F38" s="312"/>
      <c r="G38" s="92"/>
      <c r="H38" s="92"/>
      <c r="I38" s="242"/>
      <c r="J38" s="285"/>
      <c r="K38" s="76"/>
      <c r="L38" s="75"/>
      <c r="M38" s="312"/>
      <c r="N38" s="76"/>
      <c r="O38" s="76"/>
      <c r="P38" s="312"/>
      <c r="Q38" s="167"/>
      <c r="R38" s="167"/>
      <c r="S38" s="76"/>
      <c r="T38" s="76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327"/>
      <c r="C39" s="52"/>
      <c r="D39" s="52"/>
      <c r="E39" s="52"/>
      <c r="F39" s="427"/>
      <c r="G39" s="92"/>
      <c r="H39" s="92"/>
      <c r="I39" s="130"/>
      <c r="J39" s="128"/>
      <c r="K39" s="76"/>
      <c r="L39" s="75"/>
      <c r="M39" s="312"/>
      <c r="N39" s="76"/>
      <c r="O39" s="76"/>
      <c r="P39" s="312"/>
      <c r="Q39" s="167"/>
      <c r="R39" s="167"/>
      <c r="S39" s="76"/>
      <c r="T39" s="76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240"/>
      <c r="C40" s="52"/>
      <c r="D40" s="52"/>
      <c r="E40" s="52"/>
      <c r="F40" s="447"/>
      <c r="G40" s="427"/>
      <c r="H40" s="92"/>
      <c r="I40" s="288"/>
      <c r="J40" s="187"/>
      <c r="K40" s="303"/>
      <c r="L40" s="75"/>
      <c r="M40" s="312"/>
      <c r="N40" s="303"/>
      <c r="O40" s="76"/>
      <c r="P40" s="312"/>
      <c r="Q40" s="187"/>
      <c r="R40" s="187"/>
      <c r="S40" s="447"/>
      <c r="T40" s="76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240"/>
      <c r="C41" s="52"/>
      <c r="D41" s="52"/>
      <c r="E41" s="52"/>
      <c r="F41" s="312"/>
      <c r="G41" s="427"/>
      <c r="H41" s="92"/>
      <c r="I41" s="289"/>
      <c r="J41" s="167"/>
      <c r="K41" s="76"/>
      <c r="L41" s="75"/>
      <c r="M41" s="312"/>
      <c r="N41" s="76"/>
      <c r="O41" s="76"/>
      <c r="P41" s="312"/>
      <c r="Q41" s="167"/>
      <c r="R41" s="167"/>
      <c r="S41" s="76"/>
      <c r="T41" s="76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60</v>
      </c>
      <c r="E42" s="13" t="s">
        <v>61</v>
      </c>
      <c r="F42" s="10">
        <f>SUM(F17:F41)</f>
        <v>397205</v>
      </c>
      <c r="G42" s="10">
        <f>SUM(G17:G41)</f>
        <v>0</v>
      </c>
      <c r="H42" s="10">
        <f>SUM(H17:H41)</f>
        <v>0</v>
      </c>
      <c r="I42" s="12" t="s">
        <v>61</v>
      </c>
      <c r="J42" s="10">
        <f>SUM(J17:J41)</f>
        <v>0</v>
      </c>
      <c r="K42" s="10">
        <f t="shared" ref="K42:T42" si="6">SUM(K17:K41)</f>
        <v>397205</v>
      </c>
      <c r="L42" s="10">
        <f>SUM(L17:L41)</f>
        <v>122219</v>
      </c>
      <c r="M42" s="10">
        <f t="shared" si="6"/>
        <v>3952</v>
      </c>
      <c r="N42" s="10">
        <f t="shared" si="6"/>
        <v>0</v>
      </c>
      <c r="O42" s="16">
        <f t="shared" si="6"/>
        <v>5758</v>
      </c>
      <c r="P42" s="16">
        <f t="shared" si="6"/>
        <v>1496</v>
      </c>
      <c r="Q42" s="16">
        <f t="shared" si="6"/>
        <v>65024</v>
      </c>
      <c r="R42" s="16">
        <f t="shared" si="6"/>
        <v>2376</v>
      </c>
      <c r="S42" s="16">
        <f t="shared" si="6"/>
        <v>200825</v>
      </c>
      <c r="T42" s="16">
        <f t="shared" si="6"/>
        <v>598030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62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7" t="s">
        <v>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64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65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2" t="s">
        <v>66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4" t="s">
        <v>6</v>
      </c>
      <c r="C49" s="95"/>
      <c r="D49" s="95"/>
      <c r="E49" s="95"/>
      <c r="F49" s="95"/>
      <c r="G49" s="95"/>
      <c r="H49" s="95"/>
      <c r="I49" s="95"/>
      <c r="J49" s="96"/>
      <c r="K49" s="97"/>
      <c r="L49" s="9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9" t="s">
        <v>67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2" t="s">
        <v>7</v>
      </c>
      <c r="C51" s="4" t="s">
        <v>8</v>
      </c>
      <c r="D51" s="4" t="s">
        <v>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15</v>
      </c>
      <c r="K51" s="4" t="s">
        <v>16</v>
      </c>
      <c r="L51" s="103" t="s">
        <v>17</v>
      </c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2"/>
      <c r="C52" s="45"/>
      <c r="D52" s="4"/>
      <c r="E52" s="45"/>
      <c r="F52" s="11" t="s">
        <v>68</v>
      </c>
      <c r="G52" s="63" t="s">
        <v>69</v>
      </c>
      <c r="H52" s="62" t="s">
        <v>70</v>
      </c>
      <c r="I52" s="62" t="s">
        <v>56</v>
      </c>
      <c r="J52" s="62" t="s">
        <v>71</v>
      </c>
      <c r="K52" s="62" t="s">
        <v>72</v>
      </c>
      <c r="L52" s="104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20"/>
      <c r="B53" s="105" t="s">
        <v>0</v>
      </c>
      <c r="C53" s="54"/>
      <c r="D53" s="36" t="s">
        <v>0</v>
      </c>
      <c r="E53" s="36" t="s">
        <v>73</v>
      </c>
      <c r="F53" s="60" t="s">
        <v>74</v>
      </c>
      <c r="G53" s="38"/>
      <c r="H53" s="38" t="s">
        <v>0</v>
      </c>
      <c r="I53" s="61" t="s">
        <v>75</v>
      </c>
      <c r="J53" s="38" t="s">
        <v>76</v>
      </c>
      <c r="K53" s="38" t="s">
        <v>77</v>
      </c>
      <c r="L53" s="106" t="s">
        <v>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4"/>
      <c r="B54" s="107" t="s">
        <v>28</v>
      </c>
      <c r="C54" s="38" t="s">
        <v>28</v>
      </c>
      <c r="D54" s="38" t="s">
        <v>29</v>
      </c>
      <c r="E54" s="38" t="s">
        <v>78</v>
      </c>
      <c r="F54" s="38" t="s">
        <v>78</v>
      </c>
      <c r="G54" s="38" t="s">
        <v>79</v>
      </c>
      <c r="H54" s="38" t="s">
        <v>79</v>
      </c>
      <c r="I54" s="38" t="s">
        <v>78</v>
      </c>
      <c r="J54" s="38" t="s">
        <v>78</v>
      </c>
      <c r="K54" s="38" t="s">
        <v>78</v>
      </c>
      <c r="L54" s="108" t="s">
        <v>80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7" t="s">
        <v>41</v>
      </c>
      <c r="B55" s="109" t="s">
        <v>42</v>
      </c>
      <c r="C55" s="110" t="s">
        <v>81</v>
      </c>
      <c r="D55" s="110" t="s">
        <v>44</v>
      </c>
      <c r="E55" s="110"/>
      <c r="F55" s="111" t="s">
        <v>82</v>
      </c>
      <c r="G55" s="111" t="s">
        <v>82</v>
      </c>
      <c r="H55" s="111" t="s">
        <v>83</v>
      </c>
      <c r="I55" s="111" t="s">
        <v>84</v>
      </c>
      <c r="J55" s="111" t="s">
        <v>84</v>
      </c>
      <c r="K55" s="111" t="s">
        <v>85</v>
      </c>
      <c r="L55" s="112" t="s">
        <v>51</v>
      </c>
      <c r="M55" s="53"/>
      <c r="N55" s="53"/>
      <c r="O55" s="5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1" t="str">
        <f t="shared" ref="B56:D63" si="7">+B17</f>
        <v>DCW24172</v>
      </c>
      <c r="C56" s="51" t="str">
        <f t="shared" si="7"/>
        <v>Special Projects Coordinator</v>
      </c>
      <c r="D56" s="51" t="str">
        <f t="shared" si="7"/>
        <v>Vacant (Vacated by R. Orallo eff. 6/13/25)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8">A56+1</f>
        <v>2</v>
      </c>
      <c r="B57" s="51" t="str">
        <f t="shared" si="7"/>
        <v>DCW24173</v>
      </c>
      <c r="C57" s="51" t="str">
        <f t="shared" si="7"/>
        <v>Management Analyst I (LTA/TA)</v>
      </c>
      <c r="D57" s="51" t="str">
        <f t="shared" si="7"/>
        <v>Vacant (Vacated by M. Nededog eff. 1/10/25)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3">
        <v>0</v>
      </c>
      <c r="K57" s="33">
        <v>0</v>
      </c>
      <c r="L57" s="15">
        <f t="shared" ref="L57:L63" si="9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8"/>
        <v>3</v>
      </c>
      <c r="B58" s="51">
        <f t="shared" si="7"/>
        <v>6705</v>
      </c>
      <c r="C58" s="51" t="str">
        <f t="shared" si="7"/>
        <v>Environmental Health Specialist Supervisor</v>
      </c>
      <c r="D58" s="51" t="str">
        <f t="shared" si="7"/>
        <v>Vacant (DEH)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3">
        <v>0</v>
      </c>
      <c r="K58" s="33">
        <v>0</v>
      </c>
      <c r="L58" s="15">
        <f t="shared" si="9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8"/>
        <v>4</v>
      </c>
      <c r="B59" s="51">
        <f t="shared" si="7"/>
        <v>6706</v>
      </c>
      <c r="C59" s="51" t="str">
        <f t="shared" si="7"/>
        <v>Environmental Health Specialist</v>
      </c>
      <c r="D59" s="51" t="str">
        <f t="shared" si="7"/>
        <v>Vacant (DEH)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3">
        <v>0</v>
      </c>
      <c r="K59" s="33">
        <v>0</v>
      </c>
      <c r="L59" s="15">
        <f t="shared" si="9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8"/>
        <v>5</v>
      </c>
      <c r="B60" s="51">
        <f t="shared" si="7"/>
        <v>6707</v>
      </c>
      <c r="C60" s="51" t="str">
        <f t="shared" si="7"/>
        <v>Environmental Health Specialist</v>
      </c>
      <c r="D60" s="51" t="str">
        <f t="shared" si="7"/>
        <v>Vacant (DEH)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3">
        <v>0</v>
      </c>
      <c r="K60" s="33">
        <v>0</v>
      </c>
      <c r="L60" s="15">
        <f t="shared" si="9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8"/>
        <v>6</v>
      </c>
      <c r="B61" s="51">
        <f t="shared" si="7"/>
        <v>6711</v>
      </c>
      <c r="C61" s="51" t="str">
        <f t="shared" si="7"/>
        <v>Environmental Health Specialist</v>
      </c>
      <c r="D61" s="51" t="str">
        <f t="shared" si="7"/>
        <v>Vacant (DEH)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3">
        <v>0</v>
      </c>
      <c r="K61" s="33">
        <v>0</v>
      </c>
      <c r="L61" s="15">
        <f t="shared" si="9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8"/>
        <v>7</v>
      </c>
      <c r="B62" s="51">
        <f t="shared" si="7"/>
        <v>7010</v>
      </c>
      <c r="C62" s="51" t="str">
        <f t="shared" si="7"/>
        <v>Environmental Health Specialist</v>
      </c>
      <c r="D62" s="51" t="str">
        <f t="shared" si="7"/>
        <v>Vacant (DEH)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3">
        <v>0</v>
      </c>
      <c r="K62" s="33">
        <v>0</v>
      </c>
      <c r="L62" s="15">
        <f t="shared" si="9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8"/>
        <v>8</v>
      </c>
      <c r="B63" s="51">
        <f t="shared" si="7"/>
        <v>7014</v>
      </c>
      <c r="C63" s="51" t="str">
        <f t="shared" si="7"/>
        <v>Program Coordinator I (CLTA)</v>
      </c>
      <c r="D63" s="51" t="str">
        <f t="shared" si="7"/>
        <v xml:space="preserve">Vacant (DEH-Vacated by D. Taitano eff 3/07/25) 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3">
        <v>0</v>
      </c>
      <c r="K63" s="33">
        <v>0</v>
      </c>
      <c r="L63" s="15">
        <f t="shared" si="9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8"/>
        <v>9</v>
      </c>
      <c r="B64" s="51"/>
      <c r="C64" s="51"/>
      <c r="D64" s="51"/>
      <c r="E64" s="7"/>
      <c r="F64" s="7"/>
      <c r="G64" s="7"/>
      <c r="H64" s="7"/>
      <c r="I64" s="7"/>
      <c r="J64" s="33"/>
      <c r="K64" s="33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8"/>
        <v>10</v>
      </c>
      <c r="B65" s="51"/>
      <c r="C65" s="51"/>
      <c r="D65" s="51"/>
      <c r="E65" s="7"/>
      <c r="F65" s="7"/>
      <c r="G65" s="7"/>
      <c r="H65" s="7"/>
      <c r="I65" s="7"/>
      <c r="J65" s="33"/>
      <c r="K65" s="33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8"/>
        <v>11</v>
      </c>
      <c r="B66" s="51"/>
      <c r="C66" s="51"/>
      <c r="D66" s="51"/>
      <c r="E66" s="7"/>
      <c r="F66" s="7"/>
      <c r="G66" s="7"/>
      <c r="H66" s="7"/>
      <c r="I66" s="7"/>
      <c r="J66" s="33"/>
      <c r="K66" s="33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8"/>
        <v>12</v>
      </c>
      <c r="B67" s="51"/>
      <c r="C67" s="51"/>
      <c r="D67" s="51"/>
      <c r="E67" s="7"/>
      <c r="F67" s="7"/>
      <c r="G67" s="7"/>
      <c r="H67" s="7"/>
      <c r="I67" s="7"/>
      <c r="J67" s="33"/>
      <c r="K67" s="33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8"/>
        <v>13</v>
      </c>
      <c r="B68" s="51"/>
      <c r="C68" s="51"/>
      <c r="D68" s="51"/>
      <c r="E68" s="7"/>
      <c r="F68" s="7"/>
      <c r="G68" s="7"/>
      <c r="H68" s="7"/>
      <c r="I68" s="7"/>
      <c r="J68" s="33"/>
      <c r="K68" s="33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8"/>
        <v>14</v>
      </c>
      <c r="B69" s="51"/>
      <c r="C69" s="51"/>
      <c r="D69" s="51"/>
      <c r="E69" s="7"/>
      <c r="F69" s="7"/>
      <c r="G69" s="7"/>
      <c r="H69" s="7"/>
      <c r="I69" s="7"/>
      <c r="J69" s="33"/>
      <c r="K69" s="33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8"/>
        <v>15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8"/>
        <v>16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8"/>
        <v>17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8"/>
        <v>18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1"/>
      <c r="C80" s="51"/>
      <c r="D80" s="51"/>
      <c r="E80" s="7"/>
      <c r="F80" s="7"/>
      <c r="G80" s="7"/>
      <c r="H80" s="7"/>
      <c r="I80" s="7"/>
      <c r="J80" s="33"/>
      <c r="K80" s="33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60</v>
      </c>
      <c r="E81" s="10">
        <f t="shared" ref="E81:L81" si="10">SUM(E56:E80)</f>
        <v>0</v>
      </c>
      <c r="F81" s="10">
        <f t="shared" si="10"/>
        <v>0</v>
      </c>
      <c r="G81" s="10">
        <f t="shared" si="10"/>
        <v>0</v>
      </c>
      <c r="H81" s="10">
        <f t="shared" si="10"/>
        <v>0</v>
      </c>
      <c r="I81" s="10">
        <f t="shared" si="10"/>
        <v>0</v>
      </c>
      <c r="J81" s="10">
        <f t="shared" si="10"/>
        <v>0</v>
      </c>
      <c r="K81" s="10">
        <f t="shared" si="10"/>
        <v>0</v>
      </c>
      <c r="L81" s="10">
        <f t="shared" si="10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68</v>
      </c>
      <c r="B82" s="3" t="s">
        <v>86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69</v>
      </c>
      <c r="B83" s="3" t="s">
        <v>87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70</v>
      </c>
      <c r="B84" s="3" t="s">
        <v>88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56</v>
      </c>
      <c r="B85" s="3" t="s">
        <v>89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71</v>
      </c>
      <c r="B86" s="3" t="s">
        <v>90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72</v>
      </c>
      <c r="B87" s="3" t="s">
        <v>91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4
Agency Staffing Pattern</oddHeader>
  </headerFooter>
  <rowBreaks count="1" manualBreakCount="1">
    <brk id="4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DA3F9-903C-4CF9-94B1-3CA71D87A28B}">
  <sheetPr codeName="Sheet9">
    <tabColor theme="6" tint="0.79998168889431442"/>
  </sheetPr>
  <dimension ref="A1:BV121"/>
  <sheetViews>
    <sheetView tabSelected="1" view="pageBreakPreview" zoomScale="90" zoomScaleNormal="100" zoomScaleSheetLayoutView="90" zoomScalePageLayoutView="50" workbookViewId="0">
      <selection activeCell="F35" sqref="F35"/>
    </sheetView>
  </sheetViews>
  <sheetFormatPr defaultColWidth="8.77734375" defaultRowHeight="11.25"/>
  <cols>
    <col min="1" max="1" width="2.77734375" style="9" customWidth="1"/>
    <col min="2" max="2" width="10.33203125" style="9" customWidth="1"/>
    <col min="3" max="3" width="23.77734375" style="9" customWidth="1"/>
    <col min="4" max="4" width="48.109375" style="9" customWidth="1"/>
    <col min="5" max="5" width="8" style="9" customWidth="1"/>
    <col min="6" max="6" width="10.1093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9.441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19" width="8.77734375" style="9" customWidth="1"/>
    <col min="20" max="20" width="10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761" t="s">
        <v>1</v>
      </c>
      <c r="B2" s="761"/>
      <c r="C2" s="761"/>
      <c r="D2" s="11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67"/>
      <c r="B3" s="67"/>
      <c r="C3" s="67"/>
      <c r="D3" s="1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761" t="s">
        <v>3</v>
      </c>
      <c r="B4" s="761"/>
      <c r="C4" s="761"/>
      <c r="D4" s="113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67"/>
      <c r="B5" s="67"/>
      <c r="C5" s="67"/>
      <c r="D5" s="1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761" t="s">
        <v>4</v>
      </c>
      <c r="B6" s="761"/>
      <c r="C6" s="67"/>
      <c r="D6" s="291" t="s">
        <v>393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67"/>
      <c r="B7" s="67"/>
      <c r="C7" s="67"/>
      <c r="D7" s="11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761" t="s">
        <v>5</v>
      </c>
      <c r="B8" s="761"/>
      <c r="D8" s="113" t="s">
        <v>97</v>
      </c>
      <c r="E8" s="292" t="s">
        <v>394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5" t="s">
        <v>6</v>
      </c>
      <c r="C11" s="56"/>
      <c r="D11" s="56"/>
      <c r="E11" s="56"/>
      <c r="F11" s="56"/>
      <c r="G11" s="56"/>
      <c r="H11" s="56"/>
      <c r="I11" s="56"/>
      <c r="J11" s="57"/>
      <c r="K11" s="3"/>
      <c r="L11" s="3"/>
      <c r="M11" s="3"/>
      <c r="N11" s="3"/>
      <c r="O11" s="3"/>
      <c r="P11" s="3"/>
      <c r="Q11" s="55" t="s">
        <v>6</v>
      </c>
      <c r="R11" s="57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3"/>
      <c r="C12" s="3"/>
      <c r="D12" s="3"/>
      <c r="E12" s="3"/>
      <c r="F12" s="3"/>
      <c r="G12" s="3"/>
      <c r="H12" s="3"/>
      <c r="I12" s="3"/>
      <c r="J12" s="42"/>
      <c r="K12" s="3"/>
      <c r="L12" s="3"/>
      <c r="M12" s="3"/>
      <c r="N12" s="3"/>
      <c r="O12" s="3"/>
      <c r="P12" s="3"/>
      <c r="Q12" s="43"/>
      <c r="R12" s="4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4" t="s">
        <v>7</v>
      </c>
      <c r="C13" s="45" t="s">
        <v>8</v>
      </c>
      <c r="D13" s="4" t="s">
        <v>9</v>
      </c>
      <c r="E13" s="45" t="s">
        <v>10</v>
      </c>
      <c r="F13" s="4" t="s">
        <v>11</v>
      </c>
      <c r="G13" s="32" t="s">
        <v>12</v>
      </c>
      <c r="H13" s="32" t="s">
        <v>13</v>
      </c>
      <c r="I13" s="32" t="s">
        <v>14</v>
      </c>
      <c r="J13" s="59" t="s">
        <v>15</v>
      </c>
      <c r="K13" s="45" t="s">
        <v>16</v>
      </c>
      <c r="L13" s="45" t="s">
        <v>17</v>
      </c>
      <c r="M13" s="4" t="s">
        <v>18</v>
      </c>
      <c r="N13" s="4" t="s">
        <v>19</v>
      </c>
      <c r="O13" s="4" t="s">
        <v>20</v>
      </c>
      <c r="P13" s="4" t="s">
        <v>21</v>
      </c>
      <c r="Q13" s="46" t="s">
        <v>22</v>
      </c>
      <c r="R13" s="59" t="s">
        <v>23</v>
      </c>
      <c r="S13" s="46" t="s">
        <v>24</v>
      </c>
      <c r="T13" s="18" t="s">
        <v>25</v>
      </c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0"/>
      <c r="B14" s="35" t="s">
        <v>0</v>
      </c>
      <c r="C14" s="54"/>
      <c r="D14" s="36" t="s">
        <v>0</v>
      </c>
      <c r="E14" s="36" t="s">
        <v>0</v>
      </c>
      <c r="F14" s="36" t="s">
        <v>0</v>
      </c>
      <c r="G14" s="38"/>
      <c r="H14" s="38" t="s">
        <v>0</v>
      </c>
      <c r="I14" s="748" t="s">
        <v>26</v>
      </c>
      <c r="J14" s="752"/>
      <c r="K14" s="22" t="s">
        <v>0</v>
      </c>
      <c r="L14" s="20"/>
      <c r="M14" s="22"/>
      <c r="N14" s="22"/>
      <c r="O14" s="22" t="s">
        <v>27</v>
      </c>
      <c r="P14" s="22"/>
      <c r="Q14" s="47"/>
      <c r="R14" s="48"/>
      <c r="S14" s="23"/>
      <c r="T14" s="23"/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4"/>
      <c r="B15" s="37" t="s">
        <v>28</v>
      </c>
      <c r="C15" s="38" t="s">
        <v>28</v>
      </c>
      <c r="D15" s="38" t="s">
        <v>29</v>
      </c>
      <c r="E15" s="38" t="s">
        <v>30</v>
      </c>
      <c r="F15" s="38" t="s">
        <v>0</v>
      </c>
      <c r="G15" s="38"/>
      <c r="H15" s="38" t="s">
        <v>0</v>
      </c>
      <c r="I15" s="750"/>
      <c r="J15" s="753"/>
      <c r="K15" s="25" t="s">
        <v>31</v>
      </c>
      <c r="L15" s="21" t="s">
        <v>32</v>
      </c>
      <c r="M15" s="21" t="s">
        <v>33</v>
      </c>
      <c r="N15" s="21" t="s">
        <v>34</v>
      </c>
      <c r="O15" s="21" t="s">
        <v>35</v>
      </c>
      <c r="P15" s="20" t="s">
        <v>36</v>
      </c>
      <c r="Q15" s="35" t="s">
        <v>37</v>
      </c>
      <c r="R15" s="49" t="s">
        <v>38</v>
      </c>
      <c r="S15" s="23" t="s">
        <v>39</v>
      </c>
      <c r="T15" s="26" t="s">
        <v>40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7" t="s">
        <v>41</v>
      </c>
      <c r="B16" s="39" t="s">
        <v>42</v>
      </c>
      <c r="C16" s="38" t="s">
        <v>43</v>
      </c>
      <c r="D16" s="40" t="s">
        <v>44</v>
      </c>
      <c r="E16" s="40" t="s">
        <v>45</v>
      </c>
      <c r="F16" s="40" t="s">
        <v>46</v>
      </c>
      <c r="G16" s="40" t="s">
        <v>47</v>
      </c>
      <c r="H16" s="40" t="s">
        <v>48</v>
      </c>
      <c r="I16" s="41" t="s">
        <v>49</v>
      </c>
      <c r="J16" s="58" t="s">
        <v>50</v>
      </c>
      <c r="K16" s="31" t="s">
        <v>51</v>
      </c>
      <c r="L16" s="73" t="s">
        <v>52</v>
      </c>
      <c r="M16" s="28" t="s">
        <v>53</v>
      </c>
      <c r="N16" s="28" t="s">
        <v>54</v>
      </c>
      <c r="O16" s="28" t="s">
        <v>55</v>
      </c>
      <c r="P16" s="30" t="s">
        <v>56</v>
      </c>
      <c r="Q16" s="44" t="s">
        <v>57</v>
      </c>
      <c r="R16" s="50" t="s">
        <v>57</v>
      </c>
      <c r="S16" s="31" t="s">
        <v>58</v>
      </c>
      <c r="T16" s="28" t="s">
        <v>59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s="713" customFormat="1" ht="12" thickTop="1">
      <c r="A17" s="6">
        <v>1</v>
      </c>
      <c r="B17" s="731">
        <v>6725</v>
      </c>
      <c r="C17" s="732" t="s">
        <v>337</v>
      </c>
      <c r="D17" s="733" t="s">
        <v>443</v>
      </c>
      <c r="E17" s="734" t="s">
        <v>157</v>
      </c>
      <c r="F17" s="735">
        <v>70638</v>
      </c>
      <c r="G17" s="735">
        <v>0</v>
      </c>
      <c r="H17" s="735">
        <v>0</v>
      </c>
      <c r="I17" s="736"/>
      <c r="J17" s="735">
        <v>0</v>
      </c>
      <c r="K17" s="735">
        <f t="shared" ref="K17:K38" si="0">(+F17+G17+H17+J17)</f>
        <v>70638</v>
      </c>
      <c r="L17" s="737">
        <f t="shared" ref="L17:L39" si="1">+ROUND((K17*0.3077),0)</f>
        <v>21735</v>
      </c>
      <c r="M17" s="735">
        <v>494</v>
      </c>
      <c r="N17" s="738">
        <v>0</v>
      </c>
      <c r="O17" s="738">
        <f>ROUND((K17*0.0145),0)</f>
        <v>1024</v>
      </c>
      <c r="P17" s="738">
        <v>187</v>
      </c>
      <c r="Q17" s="735">
        <v>8128</v>
      </c>
      <c r="R17" s="735">
        <v>297</v>
      </c>
      <c r="S17" s="738">
        <f t="shared" ref="S17:S39" si="2">+L17+M17+N17+O17+P17+Q17+R17</f>
        <v>31865</v>
      </c>
      <c r="T17" s="738">
        <f t="shared" ref="T17:T39" si="3">+K17+S17</f>
        <v>102503</v>
      </c>
      <c r="U17" s="711"/>
      <c r="V17" s="711"/>
      <c r="W17" s="711"/>
      <c r="X17" s="711"/>
      <c r="Y17" s="711"/>
      <c r="Z17" s="711"/>
      <c r="AA17" s="711"/>
      <c r="AB17" s="711"/>
      <c r="AC17" s="711"/>
      <c r="AD17" s="711"/>
      <c r="AE17" s="711"/>
      <c r="AF17" s="711"/>
      <c r="AG17" s="711"/>
      <c r="AH17" s="711"/>
      <c r="AI17" s="711"/>
      <c r="AJ17" s="711"/>
      <c r="AK17" s="711"/>
      <c r="AL17" s="711"/>
      <c r="AM17" s="711"/>
      <c r="AN17" s="711"/>
      <c r="AO17" s="711"/>
      <c r="AP17" s="711"/>
      <c r="AQ17" s="711"/>
      <c r="AR17" s="711"/>
      <c r="AS17" s="711"/>
      <c r="AT17" s="711"/>
      <c r="AU17" s="711"/>
      <c r="AV17" s="711"/>
      <c r="AW17" s="711"/>
      <c r="AX17" s="711"/>
      <c r="AY17" s="711"/>
      <c r="AZ17" s="711"/>
      <c r="BA17" s="711"/>
      <c r="BB17" s="711"/>
      <c r="BC17" s="711"/>
      <c r="BD17" s="711"/>
      <c r="BE17" s="712"/>
      <c r="BF17" s="712"/>
      <c r="BG17" s="712"/>
      <c r="BH17" s="712"/>
      <c r="BI17" s="712"/>
      <c r="BJ17" s="712"/>
      <c r="BK17" s="712"/>
      <c r="BL17" s="712"/>
      <c r="BM17" s="712"/>
      <c r="BN17" s="712"/>
      <c r="BO17" s="712"/>
      <c r="BP17" s="712"/>
      <c r="BQ17" s="712"/>
      <c r="BR17" s="712"/>
      <c r="BS17" s="712"/>
      <c r="BT17" s="712"/>
      <c r="BU17" s="712"/>
      <c r="BV17" s="712"/>
    </row>
    <row r="18" spans="1:74">
      <c r="A18" s="6">
        <v>2</v>
      </c>
      <c r="B18" s="695" t="s">
        <v>395</v>
      </c>
      <c r="C18" s="701" t="s">
        <v>360</v>
      </c>
      <c r="D18" s="699" t="s">
        <v>445</v>
      </c>
      <c r="E18" s="630" t="s">
        <v>380</v>
      </c>
      <c r="F18" s="424">
        <v>68648</v>
      </c>
      <c r="G18" s="633">
        <v>0</v>
      </c>
      <c r="H18" s="634">
        <v>0</v>
      </c>
      <c r="I18" s="631"/>
      <c r="J18" s="635">
        <v>0</v>
      </c>
      <c r="K18" s="636">
        <f t="shared" si="0"/>
        <v>68648</v>
      </c>
      <c r="L18" s="636">
        <f t="shared" si="1"/>
        <v>21123</v>
      </c>
      <c r="M18" s="637">
        <v>494</v>
      </c>
      <c r="N18" s="638">
        <v>0</v>
      </c>
      <c r="O18" s="639">
        <f t="shared" ref="O18:O39" si="4">+ROUND((K18*0.0145),0)</f>
        <v>995</v>
      </c>
      <c r="P18" s="637">
        <v>187</v>
      </c>
      <c r="Q18" s="424">
        <v>8128</v>
      </c>
      <c r="R18" s="424">
        <v>297</v>
      </c>
      <c r="S18" s="636">
        <f t="shared" si="2"/>
        <v>31224</v>
      </c>
      <c r="T18" s="636">
        <f t="shared" si="3"/>
        <v>99872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v>3</v>
      </c>
      <c r="B19" s="696" t="s">
        <v>483</v>
      </c>
      <c r="C19" s="701" t="s">
        <v>466</v>
      </c>
      <c r="D19" s="700" t="s">
        <v>484</v>
      </c>
      <c r="E19" s="641" t="s">
        <v>109</v>
      </c>
      <c r="F19" s="637">
        <v>54918</v>
      </c>
      <c r="G19" s="633">
        <v>0</v>
      </c>
      <c r="H19" s="634">
        <v>0</v>
      </c>
      <c r="I19" s="642"/>
      <c r="J19" s="637">
        <v>0</v>
      </c>
      <c r="K19" s="636">
        <f t="shared" si="0"/>
        <v>54918</v>
      </c>
      <c r="L19" s="636">
        <f t="shared" si="1"/>
        <v>16898</v>
      </c>
      <c r="M19" s="643">
        <v>494</v>
      </c>
      <c r="N19" s="638">
        <v>0</v>
      </c>
      <c r="O19" s="644">
        <f t="shared" si="4"/>
        <v>796</v>
      </c>
      <c r="P19" s="644">
        <v>187</v>
      </c>
      <c r="Q19" s="424">
        <v>8128</v>
      </c>
      <c r="R19" s="424">
        <v>297</v>
      </c>
      <c r="S19" s="636">
        <f t="shared" si="2"/>
        <v>26800</v>
      </c>
      <c r="T19" s="636">
        <f t="shared" si="3"/>
        <v>81718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74">
        <v>4</v>
      </c>
      <c r="B20" s="697">
        <v>7138</v>
      </c>
      <c r="C20" s="702" t="s">
        <v>352</v>
      </c>
      <c r="D20" s="699" t="s">
        <v>353</v>
      </c>
      <c r="E20" s="630" t="s">
        <v>129</v>
      </c>
      <c r="F20" s="639">
        <v>49731</v>
      </c>
      <c r="G20" s="633">
        <v>0</v>
      </c>
      <c r="H20" s="634">
        <v>0</v>
      </c>
      <c r="I20" s="646"/>
      <c r="J20" s="639">
        <v>0</v>
      </c>
      <c r="K20" s="636">
        <f t="shared" si="0"/>
        <v>49731</v>
      </c>
      <c r="L20" s="636">
        <f t="shared" si="1"/>
        <v>15302</v>
      </c>
      <c r="M20" s="647">
        <v>494</v>
      </c>
      <c r="N20" s="636">
        <v>0</v>
      </c>
      <c r="O20" s="636">
        <f t="shared" si="4"/>
        <v>721</v>
      </c>
      <c r="P20" s="424">
        <v>187</v>
      </c>
      <c r="Q20" s="424">
        <v>8128</v>
      </c>
      <c r="R20" s="424">
        <v>297</v>
      </c>
      <c r="S20" s="636">
        <f t="shared" si="2"/>
        <v>25129</v>
      </c>
      <c r="T20" s="636">
        <f t="shared" si="3"/>
        <v>74860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v>5</v>
      </c>
      <c r="B21" s="698">
        <v>7234</v>
      </c>
      <c r="C21" s="701" t="s">
        <v>365</v>
      </c>
      <c r="D21" s="700" t="s">
        <v>366</v>
      </c>
      <c r="E21" s="641" t="s">
        <v>129</v>
      </c>
      <c r="F21" s="424">
        <v>49731</v>
      </c>
      <c r="G21" s="633">
        <v>0</v>
      </c>
      <c r="H21" s="634">
        <v>0</v>
      </c>
      <c r="I21" s="631"/>
      <c r="J21" s="635">
        <v>0</v>
      </c>
      <c r="K21" s="636">
        <f t="shared" si="0"/>
        <v>49731</v>
      </c>
      <c r="L21" s="636">
        <f t="shared" si="1"/>
        <v>15302</v>
      </c>
      <c r="M21" s="647">
        <v>494</v>
      </c>
      <c r="N21" s="636">
        <v>0</v>
      </c>
      <c r="O21" s="636">
        <f t="shared" si="4"/>
        <v>721</v>
      </c>
      <c r="P21" s="424">
        <v>187</v>
      </c>
      <c r="Q21" s="424">
        <v>8128</v>
      </c>
      <c r="R21" s="424">
        <v>297</v>
      </c>
      <c r="S21" s="636">
        <f t="shared" si="2"/>
        <v>25129</v>
      </c>
      <c r="T21" s="636">
        <f t="shared" si="3"/>
        <v>74860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v>6</v>
      </c>
      <c r="B22" s="648">
        <v>7238</v>
      </c>
      <c r="C22" s="743" t="s">
        <v>365</v>
      </c>
      <c r="D22" s="651" t="s">
        <v>367</v>
      </c>
      <c r="E22" s="652" t="s">
        <v>454</v>
      </c>
      <c r="F22" s="424">
        <v>51615</v>
      </c>
      <c r="G22" s="633">
        <v>0</v>
      </c>
      <c r="H22" s="634">
        <v>0</v>
      </c>
      <c r="I22" s="631">
        <v>46176</v>
      </c>
      <c r="J22" s="635">
        <v>1956</v>
      </c>
      <c r="K22" s="636">
        <f t="shared" si="0"/>
        <v>53571</v>
      </c>
      <c r="L22" s="636">
        <f t="shared" si="1"/>
        <v>16484</v>
      </c>
      <c r="M22" s="647">
        <v>494</v>
      </c>
      <c r="N22" s="636">
        <v>0</v>
      </c>
      <c r="O22" s="636">
        <f t="shared" si="4"/>
        <v>777</v>
      </c>
      <c r="P22" s="653">
        <v>187</v>
      </c>
      <c r="Q22" s="424">
        <v>8128</v>
      </c>
      <c r="R22" s="424">
        <v>297</v>
      </c>
      <c r="S22" s="636">
        <f t="shared" si="2"/>
        <v>26367</v>
      </c>
      <c r="T22" s="636">
        <f t="shared" si="3"/>
        <v>79938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4">
        <v>7</v>
      </c>
      <c r="B23" s="648">
        <v>7235</v>
      </c>
      <c r="C23" s="744" t="s">
        <v>365</v>
      </c>
      <c r="D23" s="654" t="s">
        <v>485</v>
      </c>
      <c r="E23" s="652" t="s">
        <v>129</v>
      </c>
      <c r="F23" s="424">
        <v>49731</v>
      </c>
      <c r="G23" s="633">
        <v>0</v>
      </c>
      <c r="H23" s="634">
        <v>0</v>
      </c>
      <c r="I23" s="631"/>
      <c r="J23" s="635">
        <v>0</v>
      </c>
      <c r="K23" s="636">
        <f t="shared" si="0"/>
        <v>49731</v>
      </c>
      <c r="L23" s="636">
        <f t="shared" si="1"/>
        <v>15302</v>
      </c>
      <c r="M23" s="643">
        <v>494</v>
      </c>
      <c r="N23" s="638">
        <v>0</v>
      </c>
      <c r="O23" s="638">
        <f t="shared" si="4"/>
        <v>721</v>
      </c>
      <c r="P23" s="644">
        <v>187</v>
      </c>
      <c r="Q23" s="424">
        <v>8128</v>
      </c>
      <c r="R23" s="424">
        <v>297</v>
      </c>
      <c r="S23" s="636">
        <f t="shared" si="2"/>
        <v>25129</v>
      </c>
      <c r="T23" s="636">
        <f t="shared" si="3"/>
        <v>74860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v>8</v>
      </c>
      <c r="B24" s="655">
        <v>7233</v>
      </c>
      <c r="C24" s="628" t="s">
        <v>365</v>
      </c>
      <c r="D24" s="629" t="s">
        <v>328</v>
      </c>
      <c r="E24" s="630" t="s">
        <v>129</v>
      </c>
      <c r="F24" s="424">
        <v>49731</v>
      </c>
      <c r="G24" s="633">
        <v>0</v>
      </c>
      <c r="H24" s="634">
        <v>0</v>
      </c>
      <c r="I24" s="631"/>
      <c r="J24" s="635">
        <v>0</v>
      </c>
      <c r="K24" s="636">
        <f t="shared" si="0"/>
        <v>49731</v>
      </c>
      <c r="L24" s="636">
        <f t="shared" si="1"/>
        <v>15302</v>
      </c>
      <c r="M24" s="647">
        <v>494</v>
      </c>
      <c r="N24" s="656">
        <v>0</v>
      </c>
      <c r="O24" s="657">
        <f t="shared" si="4"/>
        <v>721</v>
      </c>
      <c r="P24" s="653">
        <v>187</v>
      </c>
      <c r="Q24" s="424">
        <v>8128</v>
      </c>
      <c r="R24" s="424">
        <v>297</v>
      </c>
      <c r="S24" s="636">
        <f t="shared" si="2"/>
        <v>25129</v>
      </c>
      <c r="T24" s="636">
        <f t="shared" si="3"/>
        <v>74860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v>9</v>
      </c>
      <c r="B25" s="648" t="s">
        <v>396</v>
      </c>
      <c r="C25" s="658" t="s">
        <v>397</v>
      </c>
      <c r="D25" s="640" t="s">
        <v>446</v>
      </c>
      <c r="E25" s="641" t="s">
        <v>129</v>
      </c>
      <c r="F25" s="424">
        <v>49731</v>
      </c>
      <c r="G25" s="633">
        <v>0</v>
      </c>
      <c r="H25" s="634">
        <v>0</v>
      </c>
      <c r="I25" s="631"/>
      <c r="J25" s="635">
        <v>0</v>
      </c>
      <c r="K25" s="636">
        <f t="shared" si="0"/>
        <v>49731</v>
      </c>
      <c r="L25" s="636">
        <f t="shared" si="1"/>
        <v>15302</v>
      </c>
      <c r="M25" s="647">
        <v>494</v>
      </c>
      <c r="N25" s="636">
        <v>0</v>
      </c>
      <c r="O25" s="636">
        <f t="shared" si="4"/>
        <v>721</v>
      </c>
      <c r="P25" s="424">
        <v>187</v>
      </c>
      <c r="Q25" s="424">
        <v>8128</v>
      </c>
      <c r="R25" s="424">
        <v>297</v>
      </c>
      <c r="S25" s="636">
        <f t="shared" si="2"/>
        <v>25129</v>
      </c>
      <c r="T25" s="636">
        <f t="shared" si="3"/>
        <v>74860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74">
        <v>10</v>
      </c>
      <c r="B26" s="648" t="s">
        <v>398</v>
      </c>
      <c r="C26" s="659" t="s">
        <v>342</v>
      </c>
      <c r="D26" s="640" t="s">
        <v>447</v>
      </c>
      <c r="E26" s="641" t="s">
        <v>129</v>
      </c>
      <c r="F26" s="440">
        <v>49731</v>
      </c>
      <c r="G26" s="639">
        <v>0</v>
      </c>
      <c r="H26" s="310">
        <v>0</v>
      </c>
      <c r="I26" s="631"/>
      <c r="J26" s="635">
        <v>0</v>
      </c>
      <c r="K26" s="636">
        <f t="shared" si="0"/>
        <v>49731</v>
      </c>
      <c r="L26" s="633">
        <f t="shared" si="1"/>
        <v>15302</v>
      </c>
      <c r="M26" s="424">
        <v>494</v>
      </c>
      <c r="N26" s="636">
        <v>0</v>
      </c>
      <c r="O26" s="636">
        <f t="shared" si="4"/>
        <v>721</v>
      </c>
      <c r="P26" s="424">
        <v>187</v>
      </c>
      <c r="Q26" s="424">
        <v>8128</v>
      </c>
      <c r="R26" s="424">
        <v>297</v>
      </c>
      <c r="S26" s="636">
        <f t="shared" si="2"/>
        <v>25129</v>
      </c>
      <c r="T26" s="636">
        <f t="shared" si="3"/>
        <v>74860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v>11</v>
      </c>
      <c r="B27" s="648" t="s">
        <v>399</v>
      </c>
      <c r="C27" s="649" t="s">
        <v>397</v>
      </c>
      <c r="D27" s="640" t="s">
        <v>448</v>
      </c>
      <c r="E27" s="641" t="s">
        <v>129</v>
      </c>
      <c r="F27" s="424">
        <v>49731</v>
      </c>
      <c r="G27" s="639">
        <v>0</v>
      </c>
      <c r="H27" s="310">
        <v>0</v>
      </c>
      <c r="I27" s="631"/>
      <c r="J27" s="635">
        <v>0</v>
      </c>
      <c r="K27" s="636">
        <f t="shared" si="0"/>
        <v>49731</v>
      </c>
      <c r="L27" s="633">
        <f t="shared" si="1"/>
        <v>15302</v>
      </c>
      <c r="M27" s="424">
        <v>494</v>
      </c>
      <c r="N27" s="636">
        <v>0</v>
      </c>
      <c r="O27" s="636">
        <f t="shared" si="4"/>
        <v>721</v>
      </c>
      <c r="P27" s="424">
        <v>187</v>
      </c>
      <c r="Q27" s="424">
        <v>8128</v>
      </c>
      <c r="R27" s="424">
        <v>297</v>
      </c>
      <c r="S27" s="636">
        <f t="shared" si="2"/>
        <v>25129</v>
      </c>
      <c r="T27" s="636">
        <f t="shared" si="3"/>
        <v>74860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v>12</v>
      </c>
      <c r="B28" s="648">
        <v>6033</v>
      </c>
      <c r="C28" s="743" t="s">
        <v>134</v>
      </c>
      <c r="D28" s="651" t="s">
        <v>368</v>
      </c>
      <c r="E28" s="652" t="s">
        <v>136</v>
      </c>
      <c r="F28" s="424">
        <v>45262</v>
      </c>
      <c r="G28" s="639">
        <v>0</v>
      </c>
      <c r="H28" s="310">
        <v>0</v>
      </c>
      <c r="I28" s="631"/>
      <c r="J28" s="635">
        <v>0</v>
      </c>
      <c r="K28" s="636">
        <f t="shared" si="0"/>
        <v>45262</v>
      </c>
      <c r="L28" s="633">
        <f t="shared" si="1"/>
        <v>13927</v>
      </c>
      <c r="M28" s="424">
        <v>494</v>
      </c>
      <c r="N28" s="636">
        <v>0</v>
      </c>
      <c r="O28" s="636">
        <f t="shared" si="4"/>
        <v>656</v>
      </c>
      <c r="P28" s="424">
        <v>187</v>
      </c>
      <c r="Q28" s="424">
        <v>8128</v>
      </c>
      <c r="R28" s="424">
        <v>297</v>
      </c>
      <c r="S28" s="636">
        <f t="shared" si="2"/>
        <v>23689</v>
      </c>
      <c r="T28" s="636">
        <f t="shared" si="3"/>
        <v>68951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74">
        <v>13</v>
      </c>
      <c r="B29" s="648">
        <v>7120</v>
      </c>
      <c r="C29" s="660" t="s">
        <v>344</v>
      </c>
      <c r="D29" s="424" t="s">
        <v>354</v>
      </c>
      <c r="E29" s="641" t="s">
        <v>300</v>
      </c>
      <c r="F29" s="424">
        <v>41372</v>
      </c>
      <c r="G29" s="639">
        <v>0</v>
      </c>
      <c r="H29" s="310">
        <v>0</v>
      </c>
      <c r="I29" s="661"/>
      <c r="J29" s="635">
        <v>0</v>
      </c>
      <c r="K29" s="636">
        <f t="shared" si="0"/>
        <v>41372</v>
      </c>
      <c r="L29" s="633">
        <f t="shared" si="1"/>
        <v>12730</v>
      </c>
      <c r="M29" s="424">
        <v>494</v>
      </c>
      <c r="N29" s="636">
        <v>0</v>
      </c>
      <c r="O29" s="636">
        <f t="shared" si="4"/>
        <v>600</v>
      </c>
      <c r="P29" s="424">
        <v>187</v>
      </c>
      <c r="Q29" s="424">
        <v>8128</v>
      </c>
      <c r="R29" s="424">
        <v>297</v>
      </c>
      <c r="S29" s="636">
        <f t="shared" si="2"/>
        <v>22436</v>
      </c>
      <c r="T29" s="636">
        <f t="shared" si="3"/>
        <v>63808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v>14</v>
      </c>
      <c r="B30" s="648">
        <v>7157</v>
      </c>
      <c r="C30" s="662" t="s">
        <v>344</v>
      </c>
      <c r="D30" s="424" t="s">
        <v>356</v>
      </c>
      <c r="E30" s="641" t="s">
        <v>300</v>
      </c>
      <c r="F30" s="424">
        <v>41372</v>
      </c>
      <c r="G30" s="639">
        <v>0</v>
      </c>
      <c r="H30" s="310">
        <v>0</v>
      </c>
      <c r="I30" s="661"/>
      <c r="J30" s="635">
        <v>0</v>
      </c>
      <c r="K30" s="636">
        <f t="shared" si="0"/>
        <v>41372</v>
      </c>
      <c r="L30" s="633">
        <f t="shared" si="1"/>
        <v>12730</v>
      </c>
      <c r="M30" s="424">
        <v>494</v>
      </c>
      <c r="N30" s="636">
        <v>0</v>
      </c>
      <c r="O30" s="636">
        <f t="shared" si="4"/>
        <v>600</v>
      </c>
      <c r="P30" s="424">
        <v>187</v>
      </c>
      <c r="Q30" s="424">
        <v>8128</v>
      </c>
      <c r="R30" s="424">
        <v>297</v>
      </c>
      <c r="S30" s="636">
        <f t="shared" si="2"/>
        <v>22436</v>
      </c>
      <c r="T30" s="636">
        <f t="shared" si="3"/>
        <v>63808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v>15</v>
      </c>
      <c r="B31" s="648">
        <v>7158</v>
      </c>
      <c r="C31" s="663" t="s">
        <v>344</v>
      </c>
      <c r="D31" s="424" t="s">
        <v>357</v>
      </c>
      <c r="E31" s="641" t="s">
        <v>300</v>
      </c>
      <c r="F31" s="424">
        <v>41372</v>
      </c>
      <c r="G31" s="639">
        <v>0</v>
      </c>
      <c r="H31" s="310">
        <v>0</v>
      </c>
      <c r="I31" s="661"/>
      <c r="J31" s="635">
        <v>0</v>
      </c>
      <c r="K31" s="636">
        <f t="shared" si="0"/>
        <v>41372</v>
      </c>
      <c r="L31" s="633">
        <f t="shared" si="1"/>
        <v>12730</v>
      </c>
      <c r="M31" s="424">
        <v>494</v>
      </c>
      <c r="N31" s="636">
        <v>0</v>
      </c>
      <c r="O31" s="636">
        <f t="shared" si="4"/>
        <v>600</v>
      </c>
      <c r="P31" s="424">
        <v>187</v>
      </c>
      <c r="Q31" s="424">
        <v>8128</v>
      </c>
      <c r="R31" s="424">
        <v>297</v>
      </c>
      <c r="S31" s="636">
        <f t="shared" si="2"/>
        <v>22436</v>
      </c>
      <c r="T31" s="636">
        <f t="shared" si="3"/>
        <v>63808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74">
        <v>16</v>
      </c>
      <c r="B32" s="648">
        <v>7121</v>
      </c>
      <c r="C32" s="743" t="s">
        <v>323</v>
      </c>
      <c r="D32" s="651" t="s">
        <v>391</v>
      </c>
      <c r="E32" s="652" t="s">
        <v>300</v>
      </c>
      <c r="F32" s="424">
        <v>41372</v>
      </c>
      <c r="G32" s="639">
        <v>0</v>
      </c>
      <c r="H32" s="310">
        <v>0</v>
      </c>
      <c r="I32" s="661"/>
      <c r="J32" s="635">
        <v>0</v>
      </c>
      <c r="K32" s="636">
        <f>(+F32+G32+H32+J32)</f>
        <v>41372</v>
      </c>
      <c r="L32" s="633">
        <f>+ROUND((K32*0.3077),0)</f>
        <v>12730</v>
      </c>
      <c r="M32" s="424">
        <v>494</v>
      </c>
      <c r="N32" s="633">
        <v>0</v>
      </c>
      <c r="O32" s="636">
        <f>+ROUND((K32*0.0145),0)</f>
        <v>600</v>
      </c>
      <c r="P32" s="424">
        <v>187</v>
      </c>
      <c r="Q32" s="424">
        <v>8128</v>
      </c>
      <c r="R32" s="424">
        <v>297</v>
      </c>
      <c r="S32" s="636">
        <f>+L32+M32+N32+O32+P32+Q32+R32</f>
        <v>22436</v>
      </c>
      <c r="T32" s="636">
        <f>+K32+S32</f>
        <v>63808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v>17</v>
      </c>
      <c r="B33" s="648">
        <v>7122</v>
      </c>
      <c r="C33" s="663" t="s">
        <v>344</v>
      </c>
      <c r="D33" s="629" t="s">
        <v>328</v>
      </c>
      <c r="E33" s="652" t="s">
        <v>300</v>
      </c>
      <c r="F33" s="424">
        <v>41372</v>
      </c>
      <c r="G33" s="639">
        <v>0</v>
      </c>
      <c r="H33" s="310">
        <v>0</v>
      </c>
      <c r="I33" s="661"/>
      <c r="J33" s="635">
        <v>0</v>
      </c>
      <c r="K33" s="636">
        <f>(+F33+G33+H33+J33)</f>
        <v>41372</v>
      </c>
      <c r="L33" s="633">
        <f>+ROUND((K33*0.3077),0)</f>
        <v>12730</v>
      </c>
      <c r="M33" s="424">
        <v>494</v>
      </c>
      <c r="N33" s="633">
        <v>0</v>
      </c>
      <c r="O33" s="636">
        <f>+ROUND((K33*0.0145),0)</f>
        <v>600</v>
      </c>
      <c r="P33" s="424">
        <v>187</v>
      </c>
      <c r="Q33" s="424">
        <v>8128</v>
      </c>
      <c r="R33" s="424">
        <v>297</v>
      </c>
      <c r="S33" s="636">
        <f>+L33+M33+N33+O33+P33+Q33+R33</f>
        <v>22436</v>
      </c>
      <c r="T33" s="636">
        <f>+K33+S33</f>
        <v>63808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v>18</v>
      </c>
      <c r="B34" s="648" t="s">
        <v>389</v>
      </c>
      <c r="C34" s="743" t="s">
        <v>390</v>
      </c>
      <c r="D34" s="626" t="s">
        <v>486</v>
      </c>
      <c r="E34" s="652" t="s">
        <v>136</v>
      </c>
      <c r="F34" s="424">
        <v>45263</v>
      </c>
      <c r="G34" s="639">
        <v>0</v>
      </c>
      <c r="H34" s="310">
        <v>0</v>
      </c>
      <c r="I34" s="631"/>
      <c r="J34" s="635">
        <v>0</v>
      </c>
      <c r="K34" s="636">
        <f t="shared" si="0"/>
        <v>45263</v>
      </c>
      <c r="L34" s="633">
        <f t="shared" si="1"/>
        <v>13927</v>
      </c>
      <c r="M34" s="424">
        <v>494</v>
      </c>
      <c r="N34" s="636">
        <v>0</v>
      </c>
      <c r="O34" s="636">
        <f t="shared" si="4"/>
        <v>656</v>
      </c>
      <c r="P34" s="424">
        <v>187</v>
      </c>
      <c r="Q34" s="424">
        <v>8128</v>
      </c>
      <c r="R34" s="424">
        <v>297</v>
      </c>
      <c r="S34" s="636">
        <f t="shared" si="2"/>
        <v>23689</v>
      </c>
      <c r="T34" s="636">
        <f t="shared" si="3"/>
        <v>68952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 ht="27" customHeight="1">
      <c r="A35" s="74">
        <v>19</v>
      </c>
      <c r="B35" s="648" t="s">
        <v>400</v>
      </c>
      <c r="C35" s="743" t="s">
        <v>401</v>
      </c>
      <c r="D35" s="626" t="s">
        <v>497</v>
      </c>
      <c r="E35" s="652" t="s">
        <v>256</v>
      </c>
      <c r="F35" s="424">
        <v>37913</v>
      </c>
      <c r="G35" s="639">
        <v>0</v>
      </c>
      <c r="H35" s="310">
        <v>0</v>
      </c>
      <c r="I35" s="631"/>
      <c r="J35" s="635">
        <v>0</v>
      </c>
      <c r="K35" s="636">
        <f t="shared" si="0"/>
        <v>37913</v>
      </c>
      <c r="L35" s="633">
        <f t="shared" si="1"/>
        <v>11666</v>
      </c>
      <c r="M35" s="424">
        <v>494</v>
      </c>
      <c r="N35" s="636">
        <v>0</v>
      </c>
      <c r="O35" s="636">
        <f t="shared" si="4"/>
        <v>550</v>
      </c>
      <c r="P35" s="424">
        <v>187</v>
      </c>
      <c r="Q35" s="424">
        <v>8128</v>
      </c>
      <c r="R35" s="424">
        <v>297</v>
      </c>
      <c r="S35" s="636">
        <f t="shared" si="2"/>
        <v>21322</v>
      </c>
      <c r="T35" s="636">
        <f t="shared" si="3"/>
        <v>59235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64" t="s">
        <v>329</v>
      </c>
      <c r="C36" s="744" t="s">
        <v>487</v>
      </c>
      <c r="D36" s="654" t="s">
        <v>488</v>
      </c>
      <c r="E36" s="652" t="s">
        <v>305</v>
      </c>
      <c r="F36" s="424">
        <v>32355</v>
      </c>
      <c r="G36" s="310">
        <v>0</v>
      </c>
      <c r="H36" s="310">
        <v>0</v>
      </c>
      <c r="I36" s="631"/>
      <c r="J36" s="635">
        <v>0</v>
      </c>
      <c r="K36" s="636">
        <f t="shared" si="0"/>
        <v>32355</v>
      </c>
      <c r="L36" s="633">
        <f t="shared" si="1"/>
        <v>9956</v>
      </c>
      <c r="M36" s="424">
        <v>494</v>
      </c>
      <c r="N36" s="636">
        <v>0</v>
      </c>
      <c r="O36" s="636">
        <f t="shared" si="4"/>
        <v>469</v>
      </c>
      <c r="P36" s="424">
        <v>187</v>
      </c>
      <c r="Q36" s="424">
        <v>8128</v>
      </c>
      <c r="R36" s="424">
        <v>297</v>
      </c>
      <c r="S36" s="636">
        <f t="shared" si="2"/>
        <v>19531</v>
      </c>
      <c r="T36" s="636">
        <f t="shared" si="3"/>
        <v>51886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 ht="21">
      <c r="A37" s="6">
        <v>21</v>
      </c>
      <c r="B37" s="648" t="s">
        <v>375</v>
      </c>
      <c r="C37" s="745" t="s">
        <v>373</v>
      </c>
      <c r="D37" s="666" t="s">
        <v>376</v>
      </c>
      <c r="E37" s="667" t="s">
        <v>305</v>
      </c>
      <c r="F37" s="424">
        <v>32355</v>
      </c>
      <c r="G37" s="310">
        <v>0</v>
      </c>
      <c r="H37" s="310">
        <v>0</v>
      </c>
      <c r="I37" s="631"/>
      <c r="J37" s="635">
        <v>0</v>
      </c>
      <c r="K37" s="636">
        <f t="shared" si="0"/>
        <v>32355</v>
      </c>
      <c r="L37" s="633">
        <f t="shared" si="1"/>
        <v>9956</v>
      </c>
      <c r="M37" s="424">
        <v>494</v>
      </c>
      <c r="N37" s="636">
        <v>0</v>
      </c>
      <c r="O37" s="636">
        <f t="shared" si="4"/>
        <v>469</v>
      </c>
      <c r="P37" s="424">
        <v>187</v>
      </c>
      <c r="Q37" s="424">
        <v>8128</v>
      </c>
      <c r="R37" s="424">
        <v>297</v>
      </c>
      <c r="S37" s="636">
        <f t="shared" si="2"/>
        <v>19531</v>
      </c>
      <c r="T37" s="636">
        <f t="shared" si="3"/>
        <v>51886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 ht="19.5" customHeight="1">
      <c r="A38" s="74">
        <v>22</v>
      </c>
      <c r="B38" s="648" t="s">
        <v>392</v>
      </c>
      <c r="C38" s="743" t="s">
        <v>489</v>
      </c>
      <c r="D38" s="626" t="s">
        <v>490</v>
      </c>
      <c r="E38" s="652" t="s">
        <v>164</v>
      </c>
      <c r="F38" s="639">
        <v>30169</v>
      </c>
      <c r="G38" s="310">
        <v>0</v>
      </c>
      <c r="H38" s="310">
        <v>0</v>
      </c>
      <c r="I38" s="646"/>
      <c r="J38" s="668">
        <v>0</v>
      </c>
      <c r="K38" s="636">
        <f t="shared" si="0"/>
        <v>30169</v>
      </c>
      <c r="L38" s="633">
        <f t="shared" si="1"/>
        <v>9283</v>
      </c>
      <c r="M38" s="424">
        <v>494</v>
      </c>
      <c r="N38" s="636">
        <v>0</v>
      </c>
      <c r="O38" s="636">
        <f t="shared" si="4"/>
        <v>437</v>
      </c>
      <c r="P38" s="424">
        <v>187</v>
      </c>
      <c r="Q38" s="424">
        <v>8128</v>
      </c>
      <c r="R38" s="424">
        <v>297</v>
      </c>
      <c r="S38" s="636">
        <f t="shared" si="2"/>
        <v>18826</v>
      </c>
      <c r="T38" s="636">
        <f t="shared" si="3"/>
        <v>48995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48">
        <v>6125</v>
      </c>
      <c r="C39" s="746" t="s">
        <v>377</v>
      </c>
      <c r="D39" s="669" t="s">
        <v>378</v>
      </c>
      <c r="E39" s="670" t="s">
        <v>498</v>
      </c>
      <c r="F39" s="671">
        <v>27724</v>
      </c>
      <c r="G39" s="639">
        <v>0</v>
      </c>
      <c r="H39" s="310">
        <v>0</v>
      </c>
      <c r="I39" s="672">
        <v>46122</v>
      </c>
      <c r="J39" s="671">
        <v>1050</v>
      </c>
      <c r="K39" s="632">
        <f>(+F39+G39+H39+J39)</f>
        <v>28774</v>
      </c>
      <c r="L39" s="633">
        <f t="shared" si="1"/>
        <v>8854</v>
      </c>
      <c r="M39" s="424">
        <v>494</v>
      </c>
      <c r="N39" s="632">
        <v>0</v>
      </c>
      <c r="O39" s="636">
        <f t="shared" si="4"/>
        <v>417</v>
      </c>
      <c r="P39" s="424">
        <v>187</v>
      </c>
      <c r="Q39" s="424">
        <v>8128</v>
      </c>
      <c r="R39" s="424">
        <v>297</v>
      </c>
      <c r="S39" s="671">
        <f t="shared" si="2"/>
        <v>18377</v>
      </c>
      <c r="T39" s="636">
        <f t="shared" si="3"/>
        <v>47151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327">
        <v>6125</v>
      </c>
      <c r="C40" s="747" t="s">
        <v>377</v>
      </c>
      <c r="D40" s="574" t="s">
        <v>378</v>
      </c>
      <c r="E40" s="207" t="s">
        <v>174</v>
      </c>
      <c r="F40" s="447">
        <v>25736</v>
      </c>
      <c r="G40" s="427">
        <v>0</v>
      </c>
      <c r="H40" s="92">
        <v>0</v>
      </c>
      <c r="I40" s="288">
        <v>45757</v>
      </c>
      <c r="J40" s="187">
        <v>1012</v>
      </c>
      <c r="K40" s="303">
        <f t="shared" ref="K40" si="5">(+F40+G40+H40+J40)</f>
        <v>26748</v>
      </c>
      <c r="L40" s="75">
        <f t="shared" ref="L40" si="6">+ROUND((K40*0.3077),0)</f>
        <v>8230</v>
      </c>
      <c r="M40" s="312">
        <v>494</v>
      </c>
      <c r="N40" s="303">
        <v>0</v>
      </c>
      <c r="O40" s="76">
        <f t="shared" ref="O40" si="7">+ROUND((K40*0.0145),0)</f>
        <v>388</v>
      </c>
      <c r="P40" s="312">
        <v>187</v>
      </c>
      <c r="Q40" s="424">
        <v>8128</v>
      </c>
      <c r="R40" s="424">
        <v>297</v>
      </c>
      <c r="S40" s="447">
        <f t="shared" ref="S40" si="8">+L40+M40+N40+O40+P40+Q40+R40</f>
        <v>17724</v>
      </c>
      <c r="T40" s="76">
        <f t="shared" ref="T40" si="9">+K40+S40</f>
        <v>44472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240"/>
      <c r="C41" s="52"/>
      <c r="D41" s="52"/>
      <c r="E41" s="52"/>
      <c r="F41" s="312"/>
      <c r="G41" s="427"/>
      <c r="H41" s="92"/>
      <c r="I41" s="289"/>
      <c r="J41" s="167"/>
      <c r="K41" s="76"/>
      <c r="L41" s="75"/>
      <c r="M41" s="312"/>
      <c r="N41" s="76"/>
      <c r="O41" s="76"/>
      <c r="P41" s="312"/>
      <c r="Q41" s="167"/>
      <c r="R41" s="167"/>
      <c r="S41" s="76"/>
      <c r="T41" s="76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60</v>
      </c>
      <c r="E42" s="13" t="s">
        <v>61</v>
      </c>
      <c r="F42" s="10">
        <f>SUM(F17:F41)</f>
        <v>1077573</v>
      </c>
      <c r="G42" s="10">
        <f>SUM(G17:G41)</f>
        <v>0</v>
      </c>
      <c r="H42" s="10">
        <f>SUM(H17:H41)</f>
        <v>0</v>
      </c>
      <c r="I42" s="12" t="s">
        <v>61</v>
      </c>
      <c r="J42" s="10">
        <f t="shared" ref="J42:T42" si="10">SUM(J17:J41)</f>
        <v>4018</v>
      </c>
      <c r="K42" s="10">
        <f t="shared" si="10"/>
        <v>1081591</v>
      </c>
      <c r="L42" s="10">
        <f t="shared" si="10"/>
        <v>332803</v>
      </c>
      <c r="M42" s="10">
        <f t="shared" si="10"/>
        <v>11856</v>
      </c>
      <c r="N42" s="10">
        <f t="shared" si="10"/>
        <v>0</v>
      </c>
      <c r="O42" s="16">
        <f t="shared" si="10"/>
        <v>15681</v>
      </c>
      <c r="P42" s="16">
        <f t="shared" si="10"/>
        <v>4488</v>
      </c>
      <c r="Q42" s="16">
        <f t="shared" si="10"/>
        <v>195072</v>
      </c>
      <c r="R42" s="16">
        <f t="shared" si="10"/>
        <v>7128</v>
      </c>
      <c r="S42" s="16">
        <f t="shared" si="10"/>
        <v>567028</v>
      </c>
      <c r="T42" s="16">
        <f t="shared" si="10"/>
        <v>1648619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62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7" t="s">
        <v>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64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65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2" t="s">
        <v>66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4" t="s">
        <v>6</v>
      </c>
      <c r="C49" s="95"/>
      <c r="D49" s="95"/>
      <c r="E49" s="95"/>
      <c r="F49" s="95"/>
      <c r="G49" s="95"/>
      <c r="H49" s="95"/>
      <c r="I49" s="95"/>
      <c r="J49" s="96"/>
      <c r="K49" s="97"/>
      <c r="L49" s="9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9" t="s">
        <v>67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2" t="s">
        <v>7</v>
      </c>
      <c r="C51" s="4" t="s">
        <v>8</v>
      </c>
      <c r="D51" s="4" t="s">
        <v>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15</v>
      </c>
      <c r="K51" s="4" t="s">
        <v>16</v>
      </c>
      <c r="L51" s="103" t="s">
        <v>17</v>
      </c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2"/>
      <c r="C52" s="45"/>
      <c r="D52" s="4"/>
      <c r="E52" s="45"/>
      <c r="F52" s="11" t="s">
        <v>68</v>
      </c>
      <c r="G52" s="63" t="s">
        <v>69</v>
      </c>
      <c r="H52" s="62" t="s">
        <v>70</v>
      </c>
      <c r="I52" s="62" t="s">
        <v>56</v>
      </c>
      <c r="J52" s="62" t="s">
        <v>71</v>
      </c>
      <c r="K52" s="62" t="s">
        <v>72</v>
      </c>
      <c r="L52" s="104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20"/>
      <c r="B53" s="105" t="s">
        <v>0</v>
      </c>
      <c r="C53" s="54"/>
      <c r="D53" s="36" t="s">
        <v>0</v>
      </c>
      <c r="E53" s="36" t="s">
        <v>73</v>
      </c>
      <c r="F53" s="60" t="s">
        <v>74</v>
      </c>
      <c r="G53" s="38"/>
      <c r="H53" s="38" t="s">
        <v>0</v>
      </c>
      <c r="I53" s="61" t="s">
        <v>75</v>
      </c>
      <c r="J53" s="38" t="s">
        <v>76</v>
      </c>
      <c r="K53" s="38" t="s">
        <v>77</v>
      </c>
      <c r="L53" s="106" t="s">
        <v>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4"/>
      <c r="B54" s="107" t="s">
        <v>28</v>
      </c>
      <c r="C54" s="38" t="s">
        <v>28</v>
      </c>
      <c r="D54" s="38" t="s">
        <v>29</v>
      </c>
      <c r="E54" s="38" t="s">
        <v>78</v>
      </c>
      <c r="F54" s="38" t="s">
        <v>78</v>
      </c>
      <c r="G54" s="38" t="s">
        <v>79</v>
      </c>
      <c r="H54" s="38" t="s">
        <v>79</v>
      </c>
      <c r="I54" s="38" t="s">
        <v>78</v>
      </c>
      <c r="J54" s="38" t="s">
        <v>78</v>
      </c>
      <c r="K54" s="38" t="s">
        <v>78</v>
      </c>
      <c r="L54" s="108" t="s">
        <v>80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7" t="s">
        <v>41</v>
      </c>
      <c r="B55" s="109" t="s">
        <v>42</v>
      </c>
      <c r="C55" s="110" t="s">
        <v>81</v>
      </c>
      <c r="D55" s="110" t="s">
        <v>44</v>
      </c>
      <c r="E55" s="110"/>
      <c r="F55" s="111" t="s">
        <v>82</v>
      </c>
      <c r="G55" s="111" t="s">
        <v>82</v>
      </c>
      <c r="H55" s="111" t="s">
        <v>83</v>
      </c>
      <c r="I55" s="111" t="s">
        <v>84</v>
      </c>
      <c r="J55" s="111" t="s">
        <v>84</v>
      </c>
      <c r="K55" s="111" t="s">
        <v>85</v>
      </c>
      <c r="L55" s="112" t="s">
        <v>51</v>
      </c>
      <c r="M55" s="53"/>
      <c r="N55" s="53"/>
      <c r="O55" s="5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1">
        <f t="shared" ref="B56:D58" si="11">+B17</f>
        <v>6725</v>
      </c>
      <c r="C56" s="51" t="str">
        <f t="shared" si="11"/>
        <v xml:space="preserve">Program Coordinator IV </v>
      </c>
      <c r="D56" s="51" t="str">
        <f t="shared" si="11"/>
        <v>Davis, Karl Irish (Eff. 6/30/25)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12">A56+1</f>
        <v>2</v>
      </c>
      <c r="B57" s="51" t="str">
        <f t="shared" si="11"/>
        <v>DCW25034</v>
      </c>
      <c r="C57" s="51" t="str">
        <f t="shared" si="11"/>
        <v>Program Coordinator III</v>
      </c>
      <c r="D57" s="51" t="str">
        <f t="shared" si="11"/>
        <v>Cruz, Marie L. (Eff. 5/19/25)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3">
        <v>0</v>
      </c>
      <c r="K57" s="33">
        <v>0</v>
      </c>
      <c r="L57" s="15">
        <f t="shared" ref="L57:L71" si="13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12"/>
        <v>3</v>
      </c>
      <c r="B58" s="51" t="str">
        <f t="shared" si="11"/>
        <v>DCW25078</v>
      </c>
      <c r="C58" s="51" t="str">
        <f t="shared" si="11"/>
        <v>Management Analyst III</v>
      </c>
      <c r="D58" s="51" t="str">
        <f t="shared" si="11"/>
        <v>Rosario, Ronna P (DEH-Eff. 8/05/25)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3">
        <v>0</v>
      </c>
      <c r="K58" s="33">
        <v>0</v>
      </c>
      <c r="L58" s="15">
        <f t="shared" si="13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12"/>
        <v>4</v>
      </c>
      <c r="B59" s="51" t="e">
        <f>+#REF!</f>
        <v>#REF!</v>
      </c>
      <c r="C59" s="51" t="e">
        <f>+#REF!</f>
        <v>#REF!</v>
      </c>
      <c r="D59" s="51" t="e">
        <f>+#REF!</f>
        <v>#REF!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3">
        <v>0</v>
      </c>
      <c r="K59" s="33">
        <v>0</v>
      </c>
      <c r="L59" s="15">
        <f t="shared" si="13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12"/>
        <v>5</v>
      </c>
      <c r="B60" s="51" t="e">
        <f>+#REF!</f>
        <v>#REF!</v>
      </c>
      <c r="C60" s="51" t="e">
        <f>+#REF!</f>
        <v>#REF!</v>
      </c>
      <c r="D60" s="51" t="e">
        <f>+#REF!</f>
        <v>#REF!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3">
        <v>0</v>
      </c>
      <c r="K60" s="33">
        <v>0</v>
      </c>
      <c r="L60" s="15">
        <f t="shared" si="13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12"/>
        <v>6</v>
      </c>
      <c r="B61" s="51">
        <f t="shared" ref="B61:D71" si="14">+B20</f>
        <v>7138</v>
      </c>
      <c r="C61" s="51" t="str">
        <f t="shared" si="14"/>
        <v>Social Service Licensing Officer</v>
      </c>
      <c r="D61" s="51" t="str">
        <f t="shared" si="14"/>
        <v>Flores, Brittney M. (Eff. 12/30/2024)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3">
        <v>0</v>
      </c>
      <c r="K61" s="33">
        <v>0</v>
      </c>
      <c r="L61" s="15">
        <f t="shared" si="13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12"/>
        <v>7</v>
      </c>
      <c r="B62" s="51">
        <f t="shared" si="14"/>
        <v>7234</v>
      </c>
      <c r="C62" s="51" t="str">
        <f t="shared" si="14"/>
        <v>Child Care Compliance Officer</v>
      </c>
      <c r="D62" s="51" t="str">
        <f t="shared" si="14"/>
        <v>Aquino, Lucille S. (Eff. 9/23/24)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3">
        <v>0</v>
      </c>
      <c r="K62" s="33">
        <v>0</v>
      </c>
      <c r="L62" s="15">
        <f t="shared" si="13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12"/>
        <v>8</v>
      </c>
      <c r="B63" s="51">
        <f t="shared" si="14"/>
        <v>7238</v>
      </c>
      <c r="C63" s="51" t="str">
        <f t="shared" si="14"/>
        <v>Child Care Compliance Officer</v>
      </c>
      <c r="D63" s="51" t="str">
        <f t="shared" si="14"/>
        <v>Borja, June Reyes (Eff. 6/03/24)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3">
        <v>0</v>
      </c>
      <c r="K63" s="33">
        <v>0</v>
      </c>
      <c r="L63" s="15">
        <f t="shared" si="13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12"/>
        <v>9</v>
      </c>
      <c r="B64" s="51">
        <f t="shared" si="14"/>
        <v>7235</v>
      </c>
      <c r="C64" s="51" t="str">
        <f t="shared" si="14"/>
        <v>Child Care Compliance Officer</v>
      </c>
      <c r="D64" s="51" t="str">
        <f t="shared" si="14"/>
        <v>Vacant (Vacated by R. Ren eff. 2/07/25-Recruitment in progress)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3">
        <v>0</v>
      </c>
      <c r="K64" s="33">
        <v>0</v>
      </c>
      <c r="L64" s="15">
        <f t="shared" si="13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12"/>
        <v>10</v>
      </c>
      <c r="B65" s="51">
        <f t="shared" si="14"/>
        <v>7233</v>
      </c>
      <c r="C65" s="51" t="str">
        <f t="shared" si="14"/>
        <v>Child Care Compliance Officer</v>
      </c>
      <c r="D65" s="51" t="str">
        <f t="shared" si="14"/>
        <v>Vacant (Recruitment in progress)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3">
        <v>0</v>
      </c>
      <c r="K65" s="33">
        <v>0</v>
      </c>
      <c r="L65" s="15">
        <f t="shared" si="13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12"/>
        <v>11</v>
      </c>
      <c r="B66" s="51" t="str">
        <f t="shared" si="14"/>
        <v>DCW25029</v>
      </c>
      <c r="C66" s="51" t="str">
        <f t="shared" si="14"/>
        <v>Program Coordinator II</v>
      </c>
      <c r="D66" s="51" t="str">
        <f t="shared" si="14"/>
        <v>Bengco, Michelle (Eff. 5/12/2025)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33">
        <v>0</v>
      </c>
      <c r="K66" s="33">
        <v>0</v>
      </c>
      <c r="L66" s="15">
        <f t="shared" si="13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12"/>
        <v>12</v>
      </c>
      <c r="B67" s="51" t="str">
        <f t="shared" si="14"/>
        <v>DCW25030</v>
      </c>
      <c r="C67" s="51" t="str">
        <f t="shared" si="14"/>
        <v>Program Coordinator II (TA)</v>
      </c>
      <c r="D67" s="51" t="str">
        <f t="shared" si="14"/>
        <v>Cabanero, Ryan (Eff. 6/15/25)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33">
        <v>0</v>
      </c>
      <c r="K67" s="33">
        <v>0</v>
      </c>
      <c r="L67" s="15">
        <f t="shared" si="13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12"/>
        <v>13</v>
      </c>
      <c r="B68" s="51" t="str">
        <f t="shared" si="14"/>
        <v>DCW25031</v>
      </c>
      <c r="C68" s="51" t="str">
        <f t="shared" si="14"/>
        <v>Program Coordinator II</v>
      </c>
      <c r="D68" s="51" t="str">
        <f t="shared" si="14"/>
        <v>Fejeran, Cecilia (Eff. 6/30/25)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33">
        <v>0</v>
      </c>
      <c r="K68" s="33">
        <v>0</v>
      </c>
      <c r="L68" s="15">
        <f t="shared" si="13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12"/>
        <v>14</v>
      </c>
      <c r="B69" s="51">
        <f t="shared" si="14"/>
        <v>6033</v>
      </c>
      <c r="C69" s="51" t="str">
        <f t="shared" si="14"/>
        <v>Social Worker I (Unclassified)</v>
      </c>
      <c r="D69" s="51" t="str">
        <f t="shared" si="14"/>
        <v>Buendicho, Courtney (Eff. 5/27/24)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33">
        <v>0</v>
      </c>
      <c r="K69" s="33">
        <v>0</v>
      </c>
      <c r="L69" s="15">
        <f t="shared" si="13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12"/>
        <v>15</v>
      </c>
      <c r="B70" s="51">
        <f t="shared" si="14"/>
        <v>7120</v>
      </c>
      <c r="C70" s="51" t="str">
        <f t="shared" si="14"/>
        <v>Program Coordinator I</v>
      </c>
      <c r="D70" s="51" t="str">
        <f t="shared" si="14"/>
        <v>Lujan, Michael JB (Eff. 12/02/24)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33">
        <v>0</v>
      </c>
      <c r="K70" s="33">
        <v>0</v>
      </c>
      <c r="L70" s="15">
        <f t="shared" si="13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12"/>
        <v>16</v>
      </c>
      <c r="B71" s="51">
        <f t="shared" si="14"/>
        <v>7157</v>
      </c>
      <c r="C71" s="51" t="str">
        <f t="shared" si="14"/>
        <v>Program Coordinator I</v>
      </c>
      <c r="D71" s="51" t="str">
        <f t="shared" si="14"/>
        <v>Bautista, Noelle (Eff. 12/02/24)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33">
        <v>0</v>
      </c>
      <c r="K71" s="33">
        <v>0</v>
      </c>
      <c r="L71" s="15">
        <f t="shared" si="13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12"/>
        <v>17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12"/>
        <v>18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1"/>
      <c r="C80" s="51"/>
      <c r="D80" s="51"/>
      <c r="E80" s="7"/>
      <c r="F80" s="7"/>
      <c r="G80" s="7"/>
      <c r="H80" s="7"/>
      <c r="I80" s="7"/>
      <c r="J80" s="33"/>
      <c r="K80" s="33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60</v>
      </c>
      <c r="E81" s="10">
        <f t="shared" ref="E81:L81" si="15">SUM(E56:E80)</f>
        <v>0</v>
      </c>
      <c r="F81" s="10">
        <f t="shared" si="15"/>
        <v>0</v>
      </c>
      <c r="G81" s="10">
        <f t="shared" si="15"/>
        <v>0</v>
      </c>
      <c r="H81" s="10">
        <f t="shared" si="15"/>
        <v>0</v>
      </c>
      <c r="I81" s="10">
        <f t="shared" si="15"/>
        <v>0</v>
      </c>
      <c r="J81" s="10">
        <f t="shared" si="15"/>
        <v>0</v>
      </c>
      <c r="K81" s="10">
        <f t="shared" si="15"/>
        <v>0</v>
      </c>
      <c r="L81" s="10">
        <f t="shared" si="15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68</v>
      </c>
      <c r="B82" s="3" t="s">
        <v>86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69</v>
      </c>
      <c r="B83" s="3" t="s">
        <v>87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70</v>
      </c>
      <c r="B84" s="3" t="s">
        <v>88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56</v>
      </c>
      <c r="B85" s="3" t="s">
        <v>89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71</v>
      </c>
      <c r="B86" s="3" t="s">
        <v>90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72</v>
      </c>
      <c r="B87" s="3" t="s">
        <v>91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4
Agency Staffing Pattern</oddHead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BOSSA</vt:lpstr>
      <vt:lpstr>CPS</vt:lpstr>
      <vt:lpstr>TITLE XX</vt:lpstr>
      <vt:lpstr>CCDF ADMIN 23</vt:lpstr>
      <vt:lpstr>CCDF ADMIN 24</vt:lpstr>
      <vt:lpstr>CCDF ADMIN 25</vt:lpstr>
      <vt:lpstr>CCDF TARGET 23</vt:lpstr>
      <vt:lpstr>CCDF TARGET 24</vt:lpstr>
      <vt:lpstr>CCDF TARGET 25</vt:lpstr>
      <vt:lpstr>CCDF CERT 24</vt:lpstr>
      <vt:lpstr>CCDF CERT 25</vt:lpstr>
      <vt:lpstr>PDG</vt:lpstr>
      <vt:lpstr>BOSSA!Print_Area</vt:lpstr>
      <vt:lpstr>'CCDF ADMIN 23'!Print_Area</vt:lpstr>
      <vt:lpstr>'CCDF ADMIN 24'!Print_Area</vt:lpstr>
      <vt:lpstr>'CCDF ADMIN 25'!Print_Area</vt:lpstr>
      <vt:lpstr>'CCDF CERT 24'!Print_Area</vt:lpstr>
      <vt:lpstr>'CCDF CERT 25'!Print_Area</vt:lpstr>
      <vt:lpstr>'CCDF TARGET 23'!Print_Area</vt:lpstr>
      <vt:lpstr>'CCDF TARGET 24'!Print_Area</vt:lpstr>
      <vt:lpstr>'CCDF TARGET 25'!Print_Area</vt:lpstr>
      <vt:lpstr>CPS!Print_Area</vt:lpstr>
      <vt:lpstr>PDG!Print_Area</vt:lpstr>
      <vt:lpstr>'TITLE XX'!Print_Area</vt:lpstr>
    </vt:vector>
  </TitlesOfParts>
  <Manager/>
  <Company>Gov Guam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Gov Guam</dc:creator>
  <cp:keywords/>
  <dc:description/>
  <cp:lastModifiedBy>Caitlin Erin T. Champaco</cp:lastModifiedBy>
  <cp:revision/>
  <cp:lastPrinted>2025-10-10T06:54:42Z</cp:lastPrinted>
  <dcterms:created xsi:type="dcterms:W3CDTF">2000-07-08T01:37:33Z</dcterms:created>
  <dcterms:modified xsi:type="dcterms:W3CDTF">2025-10-10T06:54:53Z</dcterms:modified>
  <cp:category/>
  <cp:contentStatus/>
</cp:coreProperties>
</file>